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Diego-Lorenzo\Documents\Lorenzo\Laboratorio di ottica, elettronica e fisica moderna\"/>
    </mc:Choice>
  </mc:AlternateContent>
  <xr:revisionPtr revIDLastSave="0" documentId="13_ncr:1_{853B7078-BCFD-461A-83E7-174FEB2B1A52}" xr6:coauthVersionLast="46" xr6:coauthVersionMax="46" xr10:uidLastSave="{00000000-0000-0000-0000-000000000000}"/>
  <bookViews>
    <workbookView xWindow="14160" yWindow="180" windowWidth="13950" windowHeight="15195" firstSheet="21" activeTab="29" xr2:uid="{6A76A9E9-4DBA-4FDB-9317-59DB14F85C45}"/>
  </bookViews>
  <sheets>
    <sheet name="distanziale" sheetId="1" r:id="rId1"/>
    <sheet name="goccia (1)" sheetId="2" r:id="rId2"/>
    <sheet name="goccia (2)" sheetId="34" r:id="rId3"/>
    <sheet name="goccia (3)" sheetId="35" r:id="rId4"/>
    <sheet name="goccia (4)" sheetId="36" r:id="rId5"/>
    <sheet name="goccia (5)" sheetId="37" r:id="rId6"/>
    <sheet name="goccia (6)" sheetId="38" r:id="rId7"/>
    <sheet name="goccia (7)" sheetId="39" r:id="rId8"/>
    <sheet name="goccia (8)" sheetId="40" r:id="rId9"/>
    <sheet name="goccia (9)" sheetId="41" r:id="rId10"/>
    <sheet name="goccia (10)" sheetId="42" r:id="rId11"/>
    <sheet name="distanziale (2)" sheetId="45" r:id="rId12"/>
    <sheet name="goccia (11)" sheetId="46" r:id="rId13"/>
    <sheet name="goccia (12)" sheetId="47" r:id="rId14"/>
    <sheet name="goccia (13)" sheetId="48" r:id="rId15"/>
    <sheet name="goccia (14)" sheetId="49" r:id="rId16"/>
    <sheet name="goccia (15)" sheetId="50" r:id="rId17"/>
    <sheet name="goccia (16)" sheetId="51" r:id="rId18"/>
    <sheet name="goccia (17)" sheetId="52" r:id="rId19"/>
    <sheet name="goccia (18)" sheetId="53" r:id="rId20"/>
    <sheet name="goccia (19)" sheetId="54" r:id="rId21"/>
    <sheet name="distanziale (3)" sheetId="61" r:id="rId22"/>
    <sheet name="goccia (20)" sheetId="55" r:id="rId23"/>
    <sheet name="goccia (21)" sheetId="56" r:id="rId24"/>
    <sheet name="goccia (22)" sheetId="57" r:id="rId25"/>
    <sheet name="goccia (23)" sheetId="58" r:id="rId26"/>
    <sheet name="Confronto r" sheetId="44" r:id="rId27"/>
    <sheet name="Confronto r (2)" sheetId="59" r:id="rId28"/>
    <sheet name="Confronto r (3)" sheetId="62" r:id="rId29"/>
    <sheet name="Analisi dati" sheetId="43" r:id="rId3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43" l="1"/>
  <c r="C199" i="43"/>
  <c r="H199" i="43"/>
  <c r="G199" i="43"/>
  <c r="H198" i="43"/>
  <c r="H197" i="43"/>
  <c r="G198" i="43"/>
  <c r="G197" i="43"/>
  <c r="D198" i="43"/>
  <c r="C198" i="43"/>
  <c r="D197" i="43"/>
  <c r="C197" i="43"/>
  <c r="C3" i="43"/>
  <c r="K24" i="58"/>
  <c r="K24" i="57"/>
  <c r="K24" i="56"/>
  <c r="K24" i="55"/>
  <c r="K24" i="54"/>
  <c r="K24" i="53"/>
  <c r="K24" i="52"/>
  <c r="K24" i="51"/>
  <c r="K24" i="50"/>
  <c r="K24" i="49"/>
  <c r="K24" i="48"/>
  <c r="K24" i="47"/>
  <c r="K24" i="46"/>
  <c r="S16" i="2"/>
  <c r="F16" i="2"/>
  <c r="F23" i="2" s="1"/>
  <c r="H23" i="2" s="1"/>
  <c r="F17" i="2"/>
  <c r="K27" i="42"/>
  <c r="K27" i="41"/>
  <c r="K24" i="40"/>
  <c r="K24" i="39"/>
  <c r="K24" i="38"/>
  <c r="K27" i="37"/>
  <c r="K24" i="36"/>
  <c r="K24" i="34"/>
  <c r="K24" i="2"/>
  <c r="K24" i="35"/>
  <c r="D4" i="58"/>
  <c r="D4" i="57"/>
  <c r="D4" i="56"/>
  <c r="D4" i="55"/>
  <c r="D4" i="54"/>
  <c r="D4" i="53"/>
  <c r="D4" i="52"/>
  <c r="D4" i="51"/>
  <c r="D4" i="50"/>
  <c r="D4" i="49"/>
  <c r="D4" i="48"/>
  <c r="D4" i="47"/>
  <c r="D4" i="46"/>
  <c r="D4" i="42"/>
  <c r="D4" i="41"/>
  <c r="D4" i="40"/>
  <c r="D4" i="39"/>
  <c r="D4" i="38"/>
  <c r="D4" i="37"/>
  <c r="D4" i="36"/>
  <c r="D4" i="35"/>
  <c r="D4" i="34"/>
  <c r="D4" i="2"/>
  <c r="C2" i="43"/>
  <c r="C10" i="1"/>
  <c r="D6" i="62" l="1"/>
  <c r="C6" i="62"/>
  <c r="D5" i="62"/>
  <c r="C5" i="62"/>
  <c r="C4" i="58" l="1"/>
  <c r="C4" i="57"/>
  <c r="C4" i="56"/>
  <c r="C4" i="55"/>
  <c r="C10" i="61"/>
  <c r="B10" i="61"/>
  <c r="E194" i="43" l="1"/>
  <c r="C195" i="43"/>
  <c r="C194" i="43"/>
  <c r="D2" i="43"/>
  <c r="D186" i="43" l="1"/>
  <c r="D187" i="43"/>
  <c r="D188" i="43"/>
  <c r="D189" i="43"/>
  <c r="D190" i="43"/>
  <c r="D16" i="43"/>
  <c r="D17" i="43"/>
  <c r="D18" i="43"/>
  <c r="D19" i="43"/>
  <c r="D27" i="43" s="1"/>
  <c r="D35" i="43" s="1"/>
  <c r="D43" i="43" s="1"/>
  <c r="D51" i="43" s="1"/>
  <c r="D59" i="43" s="1"/>
  <c r="D67" i="43" s="1"/>
  <c r="D75" i="43" s="1"/>
  <c r="D83" i="43" s="1"/>
  <c r="D91" i="43" s="1"/>
  <c r="D99" i="43" s="1"/>
  <c r="D107" i="43" s="1"/>
  <c r="D115" i="43" s="1"/>
  <c r="D123" i="43" s="1"/>
  <c r="D131" i="43" s="1"/>
  <c r="D139" i="43" s="1"/>
  <c r="D147" i="43" s="1"/>
  <c r="D155" i="43" s="1"/>
  <c r="D163" i="43" s="1"/>
  <c r="D171" i="43" s="1"/>
  <c r="D179" i="43" s="1"/>
  <c r="D20" i="43"/>
  <c r="D21" i="43"/>
  <c r="D22" i="43"/>
  <c r="D23" i="43"/>
  <c r="D31" i="43" s="1"/>
  <c r="D39" i="43" s="1"/>
  <c r="D47" i="43" s="1"/>
  <c r="D55" i="43" s="1"/>
  <c r="D63" i="43" s="1"/>
  <c r="D71" i="43" s="1"/>
  <c r="D79" i="43" s="1"/>
  <c r="D87" i="43" s="1"/>
  <c r="D95" i="43" s="1"/>
  <c r="D103" i="43" s="1"/>
  <c r="D111" i="43" s="1"/>
  <c r="D119" i="43" s="1"/>
  <c r="D127" i="43" s="1"/>
  <c r="D135" i="43" s="1"/>
  <c r="D143" i="43" s="1"/>
  <c r="D151" i="43" s="1"/>
  <c r="D159" i="43" s="1"/>
  <c r="D167" i="43" s="1"/>
  <c r="D175" i="43" s="1"/>
  <c r="D183" i="43" s="1"/>
  <c r="D24" i="43"/>
  <c r="D25" i="43"/>
  <c r="D26" i="43"/>
  <c r="D28" i="43"/>
  <c r="D29" i="43"/>
  <c r="D30" i="43"/>
  <c r="D32" i="43"/>
  <c r="D33" i="43"/>
  <c r="D34" i="43"/>
  <c r="D36" i="43"/>
  <c r="D37" i="43"/>
  <c r="D38" i="43"/>
  <c r="D40" i="43"/>
  <c r="D41" i="43"/>
  <c r="D42" i="43"/>
  <c r="D50" i="43" s="1"/>
  <c r="D58" i="43" s="1"/>
  <c r="D66" i="43" s="1"/>
  <c r="D74" i="43" s="1"/>
  <c r="D82" i="43" s="1"/>
  <c r="D90" i="43" s="1"/>
  <c r="D98" i="43" s="1"/>
  <c r="D106" i="43" s="1"/>
  <c r="D114" i="43" s="1"/>
  <c r="D122" i="43" s="1"/>
  <c r="D130" i="43" s="1"/>
  <c r="D138" i="43" s="1"/>
  <c r="D146" i="43" s="1"/>
  <c r="D154" i="43" s="1"/>
  <c r="D162" i="43" s="1"/>
  <c r="D170" i="43" s="1"/>
  <c r="D178" i="43" s="1"/>
  <c r="D44" i="43"/>
  <c r="D45" i="43"/>
  <c r="D46" i="43"/>
  <c r="D48" i="43"/>
  <c r="D49" i="43"/>
  <c r="D52" i="43"/>
  <c r="D53" i="43"/>
  <c r="D54" i="43"/>
  <c r="D56" i="43"/>
  <c r="D57" i="43"/>
  <c r="D60" i="43"/>
  <c r="D61" i="43"/>
  <c r="D62" i="43"/>
  <c r="D64" i="43"/>
  <c r="D65" i="43"/>
  <c r="D68" i="43"/>
  <c r="D69" i="43"/>
  <c r="D70" i="43"/>
  <c r="D72" i="43"/>
  <c r="D73" i="43"/>
  <c r="D76" i="43"/>
  <c r="D77" i="43"/>
  <c r="D78" i="43"/>
  <c r="D80" i="43"/>
  <c r="D81" i="43"/>
  <c r="D84" i="43"/>
  <c r="D85" i="43"/>
  <c r="D86" i="43"/>
  <c r="D94" i="43" s="1"/>
  <c r="D102" i="43" s="1"/>
  <c r="D110" i="43" s="1"/>
  <c r="D118" i="43" s="1"/>
  <c r="D126" i="43" s="1"/>
  <c r="D134" i="43" s="1"/>
  <c r="D142" i="43" s="1"/>
  <c r="D150" i="43" s="1"/>
  <c r="D158" i="43" s="1"/>
  <c r="D166" i="43" s="1"/>
  <c r="D174" i="43" s="1"/>
  <c r="D182" i="43" s="1"/>
  <c r="D88" i="43"/>
  <c r="D89" i="43"/>
  <c r="D92" i="43"/>
  <c r="D93" i="43"/>
  <c r="D96" i="43"/>
  <c r="D97" i="43"/>
  <c r="D100" i="43"/>
  <c r="D101" i="43"/>
  <c r="D104" i="43"/>
  <c r="D105" i="43"/>
  <c r="D108" i="43"/>
  <c r="D109" i="43"/>
  <c r="D112" i="43"/>
  <c r="D113" i="43"/>
  <c r="D116" i="43"/>
  <c r="D117" i="43"/>
  <c r="D120" i="43"/>
  <c r="D121" i="43"/>
  <c r="D124" i="43"/>
  <c r="D125" i="43"/>
  <c r="D128" i="43"/>
  <c r="D129" i="43"/>
  <c r="D132" i="43"/>
  <c r="D133" i="43"/>
  <c r="D136" i="43"/>
  <c r="D137" i="43"/>
  <c r="D140" i="43"/>
  <c r="D141" i="43"/>
  <c r="D144" i="43"/>
  <c r="D145" i="43"/>
  <c r="D148" i="43"/>
  <c r="D149" i="43"/>
  <c r="D152" i="43"/>
  <c r="D153" i="43"/>
  <c r="D156" i="43"/>
  <c r="D157" i="43"/>
  <c r="D160" i="43"/>
  <c r="D161" i="43"/>
  <c r="D164" i="43"/>
  <c r="D165" i="43"/>
  <c r="D168" i="43"/>
  <c r="D169" i="43"/>
  <c r="D172" i="43"/>
  <c r="D173" i="43"/>
  <c r="D176" i="43"/>
  <c r="D177" i="43"/>
  <c r="D180" i="43"/>
  <c r="D181" i="43"/>
  <c r="D184" i="43"/>
  <c r="D185" i="43"/>
  <c r="D15" i="43"/>
  <c r="W20" i="58"/>
  <c r="W19" i="58"/>
  <c r="W20" i="57"/>
  <c r="W19" i="57"/>
  <c r="W19" i="54"/>
  <c r="W20" i="54" s="1"/>
  <c r="W19" i="51"/>
  <c r="W20" i="51" s="1"/>
  <c r="W19" i="50"/>
  <c r="W20" i="50" s="1"/>
  <c r="W19" i="49"/>
  <c r="W20" i="49"/>
  <c r="W19" i="48"/>
  <c r="W20" i="48" s="1"/>
  <c r="W19" i="47"/>
  <c r="W20" i="47"/>
  <c r="W20" i="46"/>
  <c r="W19" i="42"/>
  <c r="W20" i="42"/>
  <c r="W19" i="41"/>
  <c r="W20" i="41"/>
  <c r="W19" i="40"/>
  <c r="W20" i="40"/>
  <c r="W19" i="38"/>
  <c r="W20" i="38"/>
  <c r="W19" i="36"/>
  <c r="W20" i="36"/>
  <c r="W19" i="35"/>
  <c r="W20" i="35" s="1"/>
  <c r="C3" i="59" l="1"/>
  <c r="D3" i="59"/>
  <c r="H4" i="58"/>
  <c r="H5" i="58"/>
  <c r="K5" i="58"/>
  <c r="L19" i="58" s="1"/>
  <c r="H6" i="58"/>
  <c r="C7" i="58"/>
  <c r="D8" i="58" s="1"/>
  <c r="H7" i="58"/>
  <c r="C8" i="58"/>
  <c r="H8" i="58"/>
  <c r="C9" i="58"/>
  <c r="C16" i="58"/>
  <c r="E16" i="58"/>
  <c r="C23" i="58" s="1"/>
  <c r="J16" i="58"/>
  <c r="K16" i="58"/>
  <c r="P16" i="58"/>
  <c r="Q16" i="58" s="1"/>
  <c r="C17" i="58"/>
  <c r="D17" i="58"/>
  <c r="B24" i="58" s="1"/>
  <c r="F17" i="58"/>
  <c r="F24" i="58" s="1"/>
  <c r="J17" i="58"/>
  <c r="K17" i="58"/>
  <c r="P17" i="58"/>
  <c r="C18" i="58"/>
  <c r="D18" i="58"/>
  <c r="B25" i="58" s="1"/>
  <c r="J18" i="58"/>
  <c r="K18" i="58"/>
  <c r="P18" i="58"/>
  <c r="C19" i="58"/>
  <c r="D19" i="58"/>
  <c r="J19" i="58"/>
  <c r="P19" i="58"/>
  <c r="B26" i="58"/>
  <c r="H4" i="57"/>
  <c r="H5" i="57"/>
  <c r="K5" i="57"/>
  <c r="R19" i="57" s="1"/>
  <c r="H6" i="57"/>
  <c r="H8" i="57" s="1"/>
  <c r="C7" i="57"/>
  <c r="H7" i="57"/>
  <c r="C8" i="57"/>
  <c r="D8" i="57"/>
  <c r="C9" i="57"/>
  <c r="C16" i="57"/>
  <c r="D16" i="57"/>
  <c r="B23" i="57" s="1"/>
  <c r="J16" i="57"/>
  <c r="K16" i="57"/>
  <c r="P16" i="57"/>
  <c r="C17" i="57"/>
  <c r="J17" i="57"/>
  <c r="P17" i="57"/>
  <c r="C18" i="57"/>
  <c r="E18" i="57"/>
  <c r="C25" i="57" s="1"/>
  <c r="J18" i="57"/>
  <c r="K18" i="57"/>
  <c r="P18" i="57"/>
  <c r="Q18" i="57"/>
  <c r="C19" i="57"/>
  <c r="D19" i="57"/>
  <c r="J19" i="57"/>
  <c r="K19" i="57"/>
  <c r="P19" i="57"/>
  <c r="H4" i="56"/>
  <c r="H5" i="56"/>
  <c r="K5" i="56"/>
  <c r="R16" i="56" s="1"/>
  <c r="H6" i="56"/>
  <c r="C7" i="56"/>
  <c r="D8" i="56" s="1"/>
  <c r="H7" i="56"/>
  <c r="C8" i="56"/>
  <c r="H8" i="56"/>
  <c r="C9" i="56"/>
  <c r="C16" i="56"/>
  <c r="J16" i="56"/>
  <c r="K16" i="56"/>
  <c r="P16" i="56"/>
  <c r="Q16" i="56"/>
  <c r="C17" i="56"/>
  <c r="D17" i="56"/>
  <c r="E17" i="56"/>
  <c r="C24" i="56" s="1"/>
  <c r="J17" i="56"/>
  <c r="K17" i="56" s="1"/>
  <c r="P17" i="56"/>
  <c r="Q17" i="56" s="1"/>
  <c r="C18" i="56"/>
  <c r="J18" i="56"/>
  <c r="P18" i="56"/>
  <c r="Q18" i="56" s="1"/>
  <c r="C19" i="56"/>
  <c r="J19" i="56"/>
  <c r="P19" i="56"/>
  <c r="R19" i="56" s="1"/>
  <c r="B24" i="56"/>
  <c r="H4" i="55"/>
  <c r="H5" i="55"/>
  <c r="K5" i="55"/>
  <c r="E19" i="55" s="1"/>
  <c r="C26" i="55" s="1"/>
  <c r="H6" i="55"/>
  <c r="C7" i="55"/>
  <c r="D8" i="55" s="1"/>
  <c r="H7" i="55"/>
  <c r="C8" i="55"/>
  <c r="H8" i="55"/>
  <c r="C9" i="55"/>
  <c r="C16" i="55"/>
  <c r="D16" i="55" s="1"/>
  <c r="J16" i="55"/>
  <c r="P16" i="55"/>
  <c r="Q16" i="55"/>
  <c r="C17" i="55"/>
  <c r="J17" i="55"/>
  <c r="P17" i="55"/>
  <c r="C18" i="55"/>
  <c r="J18" i="55"/>
  <c r="K18" i="55"/>
  <c r="P18" i="55"/>
  <c r="Q18" i="55"/>
  <c r="C19" i="55"/>
  <c r="D19" i="55"/>
  <c r="J19" i="55"/>
  <c r="K19" i="55" s="1"/>
  <c r="P19" i="55"/>
  <c r="Q19" i="55"/>
  <c r="B23" i="55"/>
  <c r="B26" i="55"/>
  <c r="H4" i="54"/>
  <c r="H5" i="54"/>
  <c r="K5" i="54"/>
  <c r="E16" i="54" s="1"/>
  <c r="C23" i="54" s="1"/>
  <c r="H6" i="54"/>
  <c r="C7" i="54"/>
  <c r="H7" i="54"/>
  <c r="H8" i="54" s="1"/>
  <c r="C9" i="54"/>
  <c r="C16" i="54"/>
  <c r="J16" i="54"/>
  <c r="K16" i="54"/>
  <c r="P16" i="54"/>
  <c r="Q16" i="54"/>
  <c r="C17" i="54"/>
  <c r="D17" i="54"/>
  <c r="B24" i="54" s="1"/>
  <c r="J17" i="54"/>
  <c r="K17" i="54"/>
  <c r="P17" i="54"/>
  <c r="C18" i="54"/>
  <c r="D18" i="54"/>
  <c r="B25" i="54" s="1"/>
  <c r="J18" i="54"/>
  <c r="K18" i="54"/>
  <c r="P18" i="54"/>
  <c r="R18" i="54" s="1"/>
  <c r="C19" i="54"/>
  <c r="J19" i="54"/>
  <c r="K19" i="54"/>
  <c r="P19" i="54"/>
  <c r="Q19" i="54"/>
  <c r="H4" i="53"/>
  <c r="H5" i="53"/>
  <c r="K5" i="53"/>
  <c r="E18" i="53" s="1"/>
  <c r="C25" i="53" s="1"/>
  <c r="H6" i="53"/>
  <c r="H8" i="53" s="1"/>
  <c r="C7" i="53"/>
  <c r="H7" i="53"/>
  <c r="C8" i="53"/>
  <c r="D8" i="53"/>
  <c r="C9" i="53"/>
  <c r="C16" i="53"/>
  <c r="D16" i="53"/>
  <c r="J16" i="53"/>
  <c r="P16" i="53"/>
  <c r="C17" i="53"/>
  <c r="J17" i="53"/>
  <c r="K17" i="53" s="1"/>
  <c r="P17" i="53"/>
  <c r="Q17" i="53"/>
  <c r="C18" i="53"/>
  <c r="D18" i="53"/>
  <c r="J18" i="53"/>
  <c r="K18" i="53" s="1"/>
  <c r="P18" i="53"/>
  <c r="C19" i="53"/>
  <c r="D19" i="53" s="1"/>
  <c r="J19" i="53"/>
  <c r="P19" i="53"/>
  <c r="B25" i="53"/>
  <c r="H4" i="52"/>
  <c r="H5" i="52"/>
  <c r="K5" i="52"/>
  <c r="R19" i="52" s="1"/>
  <c r="H6" i="52"/>
  <c r="C7" i="52"/>
  <c r="H7" i="52"/>
  <c r="H8" i="52" s="1"/>
  <c r="C9" i="52"/>
  <c r="C16" i="52"/>
  <c r="E16" i="52"/>
  <c r="C23" i="52" s="1"/>
  <c r="J16" i="52"/>
  <c r="L16" i="52"/>
  <c r="P16" i="52"/>
  <c r="Q16" i="52" s="1"/>
  <c r="C17" i="52"/>
  <c r="D17" i="52"/>
  <c r="B24" i="52" s="1"/>
  <c r="E17" i="52"/>
  <c r="C24" i="52" s="1"/>
  <c r="J17" i="52"/>
  <c r="P17" i="52"/>
  <c r="R17" i="52" s="1"/>
  <c r="C18" i="52"/>
  <c r="D18" i="52" s="1"/>
  <c r="B25" i="52" s="1"/>
  <c r="J18" i="52"/>
  <c r="P18" i="52"/>
  <c r="C19" i="52"/>
  <c r="J19" i="52"/>
  <c r="L19" i="52" s="1"/>
  <c r="P19" i="52"/>
  <c r="H4" i="51"/>
  <c r="H5" i="51"/>
  <c r="K5" i="51"/>
  <c r="E18" i="51" s="1"/>
  <c r="C25" i="51" s="1"/>
  <c r="H6" i="51"/>
  <c r="H8" i="51" s="1"/>
  <c r="C7" i="51"/>
  <c r="C8" i="51" s="1"/>
  <c r="H7" i="51"/>
  <c r="D8" i="51"/>
  <c r="C9" i="51"/>
  <c r="C16" i="51"/>
  <c r="D16" i="51"/>
  <c r="B23" i="51" s="1"/>
  <c r="J16" i="51"/>
  <c r="K16" i="51"/>
  <c r="P16" i="51"/>
  <c r="C17" i="51"/>
  <c r="J17" i="51"/>
  <c r="L17" i="51" s="1"/>
  <c r="P17" i="51"/>
  <c r="C18" i="51"/>
  <c r="J18" i="51"/>
  <c r="K18" i="51"/>
  <c r="P18" i="51"/>
  <c r="Q18" i="51" s="1"/>
  <c r="C19" i="51"/>
  <c r="D19" i="51"/>
  <c r="B26" i="51" s="1"/>
  <c r="J19" i="51"/>
  <c r="K19" i="51"/>
  <c r="P19" i="51"/>
  <c r="R19" i="51"/>
  <c r="H4" i="50"/>
  <c r="H5" i="50"/>
  <c r="K5" i="50"/>
  <c r="L19" i="50" s="1"/>
  <c r="H6" i="50"/>
  <c r="C7" i="50"/>
  <c r="D8" i="50" s="1"/>
  <c r="H7" i="50"/>
  <c r="H8" i="50"/>
  <c r="C9" i="50"/>
  <c r="C16" i="50"/>
  <c r="J16" i="50"/>
  <c r="K16" i="50"/>
  <c r="L16" i="50"/>
  <c r="P16" i="50"/>
  <c r="Q16" i="50" s="1"/>
  <c r="C17" i="50"/>
  <c r="D17" i="50"/>
  <c r="E17" i="50"/>
  <c r="C24" i="50" s="1"/>
  <c r="J17" i="50"/>
  <c r="K17" i="50" s="1"/>
  <c r="P17" i="50"/>
  <c r="Q17" i="50" s="1"/>
  <c r="C18" i="50"/>
  <c r="J18" i="50"/>
  <c r="P18" i="50"/>
  <c r="Q18" i="50" s="1"/>
  <c r="C19" i="50"/>
  <c r="D19" i="50" s="1"/>
  <c r="J19" i="50"/>
  <c r="K19" i="50" s="1"/>
  <c r="P19" i="50"/>
  <c r="Q19" i="50" s="1"/>
  <c r="B24" i="50"/>
  <c r="B26" i="50"/>
  <c r="H4" i="49"/>
  <c r="H5" i="49"/>
  <c r="K5" i="49"/>
  <c r="H6" i="49"/>
  <c r="H8" i="49" s="1"/>
  <c r="C7" i="49"/>
  <c r="H7" i="49"/>
  <c r="C8" i="49"/>
  <c r="D8" i="49"/>
  <c r="C9" i="49"/>
  <c r="C16" i="49"/>
  <c r="J16" i="49"/>
  <c r="L16" i="49" s="1"/>
  <c r="P16" i="49"/>
  <c r="C17" i="49"/>
  <c r="J17" i="49"/>
  <c r="L17" i="49"/>
  <c r="P17" i="49"/>
  <c r="R17" i="49" s="1"/>
  <c r="C18" i="49"/>
  <c r="E18" i="49"/>
  <c r="C25" i="49" s="1"/>
  <c r="J18" i="49"/>
  <c r="K18" i="49"/>
  <c r="P18" i="49"/>
  <c r="Q18" i="49" s="1"/>
  <c r="C19" i="49"/>
  <c r="D19" i="49"/>
  <c r="B26" i="49" s="1"/>
  <c r="J19" i="49"/>
  <c r="P19" i="49"/>
  <c r="H4" i="48"/>
  <c r="D16" i="48" s="1"/>
  <c r="B23" i="48" s="1"/>
  <c r="H5" i="48"/>
  <c r="K5" i="48"/>
  <c r="H6" i="48"/>
  <c r="C7" i="48"/>
  <c r="H7" i="48"/>
  <c r="H8" i="48" s="1"/>
  <c r="C9" i="48"/>
  <c r="C16" i="48"/>
  <c r="J16" i="48"/>
  <c r="P16" i="48"/>
  <c r="C17" i="48"/>
  <c r="J17" i="48"/>
  <c r="P17" i="48"/>
  <c r="C18" i="48"/>
  <c r="J18" i="48"/>
  <c r="P18" i="48"/>
  <c r="C19" i="48"/>
  <c r="J19" i="48"/>
  <c r="P19" i="48"/>
  <c r="H4" i="47"/>
  <c r="H5" i="47"/>
  <c r="K5" i="47"/>
  <c r="L18" i="47" s="1"/>
  <c r="H6" i="47"/>
  <c r="H8" i="47" s="1"/>
  <c r="C7" i="47"/>
  <c r="H7" i="47"/>
  <c r="C8" i="47"/>
  <c r="D8" i="47"/>
  <c r="C9" i="47"/>
  <c r="C16" i="47"/>
  <c r="J16" i="47"/>
  <c r="P16" i="47"/>
  <c r="C17" i="47"/>
  <c r="J17" i="47"/>
  <c r="P17" i="47"/>
  <c r="C18" i="47"/>
  <c r="J18" i="47"/>
  <c r="P18" i="47"/>
  <c r="C19" i="47"/>
  <c r="J19" i="47"/>
  <c r="P19" i="47"/>
  <c r="C4" i="46"/>
  <c r="H4" i="46"/>
  <c r="K17" i="46" s="1"/>
  <c r="H5" i="46"/>
  <c r="H6" i="46"/>
  <c r="C7" i="46"/>
  <c r="H7" i="46"/>
  <c r="C8" i="46"/>
  <c r="D8" i="46"/>
  <c r="C9" i="46"/>
  <c r="C16" i="46"/>
  <c r="E16" i="46" s="1"/>
  <c r="C23" i="46" s="1"/>
  <c r="J16" i="46"/>
  <c r="L16" i="46" s="1"/>
  <c r="P16" i="46"/>
  <c r="R16" i="46"/>
  <c r="C17" i="46"/>
  <c r="E17" i="46" s="1"/>
  <c r="C24" i="46" s="1"/>
  <c r="J17" i="46"/>
  <c r="L17" i="46"/>
  <c r="P17" i="46"/>
  <c r="R17" i="46" s="1"/>
  <c r="C18" i="46"/>
  <c r="E18" i="46"/>
  <c r="C25" i="46" s="1"/>
  <c r="J18" i="46"/>
  <c r="L18" i="46"/>
  <c r="P18" i="46"/>
  <c r="R18" i="46" s="1"/>
  <c r="Q18" i="46"/>
  <c r="C19" i="46"/>
  <c r="D19" i="46" s="1"/>
  <c r="B26" i="46" s="1"/>
  <c r="J19" i="46"/>
  <c r="L19" i="46" s="1"/>
  <c r="K19" i="46"/>
  <c r="P19" i="46"/>
  <c r="Q19" i="46" s="1"/>
  <c r="B10" i="45"/>
  <c r="C10" i="45"/>
  <c r="L17" i="50" l="1"/>
  <c r="E19" i="47"/>
  <c r="C26" i="47" s="1"/>
  <c r="R19" i="49"/>
  <c r="E17" i="49"/>
  <c r="C24" i="49" s="1"/>
  <c r="E16" i="50"/>
  <c r="C23" i="50" s="1"/>
  <c r="R17" i="51"/>
  <c r="R17" i="54"/>
  <c r="E19" i="54"/>
  <c r="C26" i="54" s="1"/>
  <c r="E18" i="55"/>
  <c r="C25" i="55" s="1"/>
  <c r="R19" i="58"/>
  <c r="L17" i="54"/>
  <c r="R16" i="50"/>
  <c r="R19" i="50"/>
  <c r="R17" i="47"/>
  <c r="E17" i="53"/>
  <c r="C24" i="53" s="1"/>
  <c r="D26" i="55"/>
  <c r="R17" i="55"/>
  <c r="R17" i="56"/>
  <c r="E16" i="56"/>
  <c r="C23" i="56" s="1"/>
  <c r="L19" i="47"/>
  <c r="R18" i="47"/>
  <c r="E18" i="47"/>
  <c r="C25" i="47" s="1"/>
  <c r="D24" i="50"/>
  <c r="R18" i="55"/>
  <c r="R16" i="55"/>
  <c r="L19" i="56"/>
  <c r="L17" i="56"/>
  <c r="L16" i="56"/>
  <c r="L19" i="57"/>
  <c r="E16" i="57"/>
  <c r="C23" i="57" s="1"/>
  <c r="R18" i="58"/>
  <c r="E18" i="58"/>
  <c r="C25" i="58" s="1"/>
  <c r="D25" i="58" s="1"/>
  <c r="E16" i="55"/>
  <c r="C23" i="55" s="1"/>
  <c r="D23" i="55" s="1"/>
  <c r="R19" i="47"/>
  <c r="R19" i="55"/>
  <c r="L18" i="55"/>
  <c r="R18" i="56"/>
  <c r="R17" i="53"/>
  <c r="L16" i="53"/>
  <c r="L17" i="55"/>
  <c r="D24" i="56"/>
  <c r="R17" i="57"/>
  <c r="R17" i="58"/>
  <c r="L16" i="58"/>
  <c r="F16" i="53"/>
  <c r="F23" i="53" s="1"/>
  <c r="D25" i="53"/>
  <c r="E19" i="53"/>
  <c r="C26" i="53" s="1"/>
  <c r="L17" i="53"/>
  <c r="R16" i="53"/>
  <c r="E16" i="53"/>
  <c r="G18" i="53"/>
  <c r="G25" i="53" s="1"/>
  <c r="B23" i="53"/>
  <c r="F18" i="53"/>
  <c r="F25" i="53" s="1"/>
  <c r="K16" i="53"/>
  <c r="D16" i="52"/>
  <c r="B23" i="52" s="1"/>
  <c r="D23" i="52" s="1"/>
  <c r="K17" i="52"/>
  <c r="K16" i="52"/>
  <c r="R16" i="52"/>
  <c r="E18" i="48"/>
  <c r="C25" i="48" s="1"/>
  <c r="Q16" i="48"/>
  <c r="D17" i="48"/>
  <c r="B24" i="48" s="1"/>
  <c r="K16" i="48"/>
  <c r="R19" i="48"/>
  <c r="K16" i="47"/>
  <c r="Q16" i="47"/>
  <c r="D17" i="47"/>
  <c r="K17" i="47"/>
  <c r="Q17" i="47"/>
  <c r="D18" i="47"/>
  <c r="G18" i="49"/>
  <c r="G25" i="49" s="1"/>
  <c r="L18" i="50"/>
  <c r="K18" i="50"/>
  <c r="Q18" i="52"/>
  <c r="R18" i="52"/>
  <c r="D24" i="52"/>
  <c r="C8" i="52"/>
  <c r="D8" i="52"/>
  <c r="Q19" i="53"/>
  <c r="R19" i="53"/>
  <c r="R19" i="46"/>
  <c r="K18" i="46"/>
  <c r="D18" i="46"/>
  <c r="Q17" i="46"/>
  <c r="K19" i="47"/>
  <c r="D19" i="47"/>
  <c r="Q18" i="47"/>
  <c r="K18" i="47"/>
  <c r="R16" i="47"/>
  <c r="D16" i="47"/>
  <c r="L19" i="48"/>
  <c r="D19" i="48"/>
  <c r="B26" i="48" s="1"/>
  <c r="E19" i="48"/>
  <c r="C26" i="48" s="1"/>
  <c r="K18" i="48"/>
  <c r="L18" i="48"/>
  <c r="Q17" i="48"/>
  <c r="R17" i="48"/>
  <c r="E16" i="48"/>
  <c r="C23" i="48" s="1"/>
  <c r="L19" i="49"/>
  <c r="R16" i="49"/>
  <c r="E16" i="49"/>
  <c r="C23" i="49" s="1"/>
  <c r="D18" i="50"/>
  <c r="B25" i="50" s="1"/>
  <c r="E18" i="50"/>
  <c r="C25" i="50" s="1"/>
  <c r="E19" i="46"/>
  <c r="C26" i="46" s="1"/>
  <c r="C28" i="46" s="1"/>
  <c r="D30" i="46" s="1"/>
  <c r="H8" i="46"/>
  <c r="G16" i="46" s="1"/>
  <c r="G23" i="46" s="1"/>
  <c r="K16" i="46"/>
  <c r="Q16" i="46"/>
  <c r="D17" i="46"/>
  <c r="Q19" i="47"/>
  <c r="E16" i="47"/>
  <c r="C23" i="47" s="1"/>
  <c r="K17" i="48"/>
  <c r="L17" i="48"/>
  <c r="C8" i="48"/>
  <c r="D8" i="48"/>
  <c r="F17" i="49"/>
  <c r="F24" i="49" s="1"/>
  <c r="F19" i="49"/>
  <c r="F26" i="49" s="1"/>
  <c r="F19" i="51"/>
  <c r="F26" i="51" s="1"/>
  <c r="N5" i="46"/>
  <c r="L16" i="48"/>
  <c r="R16" i="48"/>
  <c r="E17" i="48"/>
  <c r="C24" i="48" s="1"/>
  <c r="D24" i="48" s="1"/>
  <c r="C4" i="53"/>
  <c r="C4" i="54"/>
  <c r="C4" i="50"/>
  <c r="C4" i="49"/>
  <c r="C4" i="47"/>
  <c r="C4" i="52"/>
  <c r="C4" i="51"/>
  <c r="D16" i="46"/>
  <c r="G18" i="46"/>
  <c r="G25" i="46" s="1"/>
  <c r="O5" i="46"/>
  <c r="L17" i="47"/>
  <c r="E17" i="47"/>
  <c r="C24" i="47" s="1"/>
  <c r="L16" i="47"/>
  <c r="Q18" i="48"/>
  <c r="R18" i="48"/>
  <c r="D18" i="48"/>
  <c r="B25" i="48" s="1"/>
  <c r="D25" i="48" s="1"/>
  <c r="C4" i="48"/>
  <c r="D16" i="49"/>
  <c r="L18" i="49"/>
  <c r="R18" i="49"/>
  <c r="E19" i="49"/>
  <c r="C26" i="49" s="1"/>
  <c r="D26" i="49" s="1"/>
  <c r="K19" i="49"/>
  <c r="Q19" i="49"/>
  <c r="K16" i="49"/>
  <c r="Q16" i="49"/>
  <c r="D17" i="49"/>
  <c r="B24" i="49" s="1"/>
  <c r="K17" i="49"/>
  <c r="Q17" i="49"/>
  <c r="D18" i="49"/>
  <c r="B25" i="49" s="1"/>
  <c r="D25" i="49" s="1"/>
  <c r="F18" i="51"/>
  <c r="F25" i="51" s="1"/>
  <c r="G18" i="51"/>
  <c r="G25" i="51" s="1"/>
  <c r="K17" i="51"/>
  <c r="Q17" i="51"/>
  <c r="D18" i="51"/>
  <c r="B25" i="51" s="1"/>
  <c r="D25" i="51" s="1"/>
  <c r="E16" i="51"/>
  <c r="C23" i="51" s="1"/>
  <c r="L18" i="51"/>
  <c r="R18" i="51"/>
  <c r="E19" i="51"/>
  <c r="C26" i="51" s="1"/>
  <c r="D26" i="51" s="1"/>
  <c r="L19" i="51"/>
  <c r="D17" i="51"/>
  <c r="Q16" i="51"/>
  <c r="Q19" i="51"/>
  <c r="D8" i="54"/>
  <c r="C8" i="54"/>
  <c r="Q19" i="48"/>
  <c r="K19" i="48"/>
  <c r="F16" i="49"/>
  <c r="F23" i="49" s="1"/>
  <c r="R18" i="50"/>
  <c r="R17" i="50"/>
  <c r="C8" i="50"/>
  <c r="D16" i="50"/>
  <c r="B23" i="50" s="1"/>
  <c r="D23" i="50" s="1"/>
  <c r="F17" i="51"/>
  <c r="F24" i="51" s="1"/>
  <c r="L16" i="51"/>
  <c r="E18" i="52"/>
  <c r="C25" i="52" s="1"/>
  <c r="D25" i="52" s="1"/>
  <c r="L17" i="52"/>
  <c r="K19" i="53"/>
  <c r="L19" i="53"/>
  <c r="Q18" i="53"/>
  <c r="R18" i="53"/>
  <c r="G19" i="55"/>
  <c r="G26" i="55" s="1"/>
  <c r="G16" i="55"/>
  <c r="G23" i="55" s="1"/>
  <c r="D18" i="56"/>
  <c r="B25" i="56" s="1"/>
  <c r="E18" i="56"/>
  <c r="C25" i="56" s="1"/>
  <c r="E19" i="50"/>
  <c r="C26" i="50" s="1"/>
  <c r="D26" i="50" s="1"/>
  <c r="R16" i="51"/>
  <c r="D19" i="52"/>
  <c r="B26" i="52" s="1"/>
  <c r="E19" i="52"/>
  <c r="C26" i="52" s="1"/>
  <c r="K18" i="52"/>
  <c r="L18" i="52"/>
  <c r="Q17" i="52"/>
  <c r="E17" i="51"/>
  <c r="C24" i="51" s="1"/>
  <c r="F16" i="51"/>
  <c r="F23" i="51" s="1"/>
  <c r="F19" i="53"/>
  <c r="F26" i="53" s="1"/>
  <c r="B26" i="53"/>
  <c r="D26" i="53" s="1"/>
  <c r="G19" i="53"/>
  <c r="G26" i="53" s="1"/>
  <c r="Q19" i="52"/>
  <c r="K19" i="52"/>
  <c r="L18" i="53"/>
  <c r="D16" i="54"/>
  <c r="B23" i="54" s="1"/>
  <c r="D23" i="54" s="1"/>
  <c r="L16" i="54"/>
  <c r="R16" i="54"/>
  <c r="E17" i="54"/>
  <c r="C24" i="54" s="1"/>
  <c r="Q18" i="54"/>
  <c r="D19" i="54"/>
  <c r="B26" i="54" s="1"/>
  <c r="D26" i="54" s="1"/>
  <c r="Q17" i="54"/>
  <c r="E18" i="54"/>
  <c r="C25" i="54" s="1"/>
  <c r="D25" i="54" s="1"/>
  <c r="L19" i="54"/>
  <c r="R19" i="54"/>
  <c r="L19" i="55"/>
  <c r="F17" i="56"/>
  <c r="F24" i="56" s="1"/>
  <c r="K17" i="57"/>
  <c r="Q17" i="57"/>
  <c r="D18" i="57"/>
  <c r="B25" i="57" s="1"/>
  <c r="D25" i="57" s="1"/>
  <c r="L18" i="57"/>
  <c r="R18" i="57"/>
  <c r="E19" i="57"/>
  <c r="C26" i="57" s="1"/>
  <c r="D17" i="57"/>
  <c r="L17" i="57"/>
  <c r="Q16" i="57"/>
  <c r="Q19" i="57"/>
  <c r="F16" i="55"/>
  <c r="F23" i="55" s="1"/>
  <c r="H23" i="55" s="1"/>
  <c r="F19" i="55"/>
  <c r="F26" i="55" s="1"/>
  <c r="E19" i="56"/>
  <c r="C26" i="56" s="1"/>
  <c r="D19" i="56"/>
  <c r="L18" i="56"/>
  <c r="K18" i="56"/>
  <c r="G16" i="57"/>
  <c r="G23" i="57" s="1"/>
  <c r="E17" i="55"/>
  <c r="C24" i="55" s="1"/>
  <c r="C28" i="55" s="1"/>
  <c r="D30" i="55" s="1"/>
  <c r="D17" i="55"/>
  <c r="B24" i="55" s="1"/>
  <c r="L16" i="55"/>
  <c r="K16" i="55"/>
  <c r="F19" i="57"/>
  <c r="F26" i="57" s="1"/>
  <c r="B26" i="57"/>
  <c r="D23" i="57"/>
  <c r="G17" i="56"/>
  <c r="G24" i="56" s="1"/>
  <c r="D16" i="56"/>
  <c r="K19" i="56"/>
  <c r="Q19" i="56"/>
  <c r="L16" i="57"/>
  <c r="F19" i="58"/>
  <c r="F26" i="58" s="1"/>
  <c r="Q18" i="58"/>
  <c r="L18" i="58"/>
  <c r="L17" i="58"/>
  <c r="E17" i="58"/>
  <c r="C24" i="58" s="1"/>
  <c r="D24" i="58" s="1"/>
  <c r="R16" i="58"/>
  <c r="R16" i="57"/>
  <c r="F18" i="58"/>
  <c r="F25" i="58" s="1"/>
  <c r="D16" i="58"/>
  <c r="K19" i="58"/>
  <c r="Q19" i="58"/>
  <c r="D17" i="53"/>
  <c r="Q16" i="53"/>
  <c r="L18" i="54"/>
  <c r="K17" i="55"/>
  <c r="Q17" i="55"/>
  <c r="D18" i="55"/>
  <c r="G18" i="55" s="1"/>
  <c r="G25" i="55" s="1"/>
  <c r="E17" i="57"/>
  <c r="C24" i="57" s="1"/>
  <c r="F16" i="57"/>
  <c r="F23" i="57" s="1"/>
  <c r="E19" i="58"/>
  <c r="Q17" i="58"/>
  <c r="G18" i="58" l="1"/>
  <c r="G25" i="58" s="1"/>
  <c r="C28" i="57"/>
  <c r="D30" i="57" s="1"/>
  <c r="H25" i="53"/>
  <c r="D25" i="50"/>
  <c r="D24" i="49"/>
  <c r="H26" i="55"/>
  <c r="H24" i="56"/>
  <c r="D25" i="56"/>
  <c r="H25" i="58"/>
  <c r="G19" i="57"/>
  <c r="G26" i="57" s="1"/>
  <c r="H26" i="57" s="1"/>
  <c r="D26" i="57"/>
  <c r="G19" i="51"/>
  <c r="G26" i="51" s="1"/>
  <c r="C28" i="49"/>
  <c r="D30" i="49" s="1"/>
  <c r="C28" i="54"/>
  <c r="D30" i="54" s="1"/>
  <c r="C23" i="53"/>
  <c r="C28" i="53" s="1"/>
  <c r="D30" i="53" s="1"/>
  <c r="G16" i="53"/>
  <c r="G23" i="53" s="1"/>
  <c r="H23" i="53" s="1"/>
  <c r="H23" i="57"/>
  <c r="H26" i="53"/>
  <c r="D26" i="52"/>
  <c r="D28" i="52" s="1"/>
  <c r="C28" i="52"/>
  <c r="D30" i="52" s="1"/>
  <c r="B24" i="53"/>
  <c r="D24" i="53" s="1"/>
  <c r="G17" i="53"/>
  <c r="G24" i="53" s="1"/>
  <c r="G28" i="53" s="1"/>
  <c r="H30" i="53" s="1"/>
  <c r="D10" i="59" s="1"/>
  <c r="B24" i="57"/>
  <c r="D24" i="57" s="1"/>
  <c r="F17" i="57"/>
  <c r="F24" i="57" s="1"/>
  <c r="G17" i="55"/>
  <c r="G24" i="55" s="1"/>
  <c r="G17" i="54"/>
  <c r="G24" i="54" s="1"/>
  <c r="F18" i="54"/>
  <c r="F25" i="54" s="1"/>
  <c r="F16" i="54"/>
  <c r="F23" i="54" s="1"/>
  <c r="H23" i="54" s="1"/>
  <c r="F19" i="54"/>
  <c r="F26" i="54" s="1"/>
  <c r="G19" i="54"/>
  <c r="G26" i="54" s="1"/>
  <c r="G16" i="54"/>
  <c r="G23" i="54" s="1"/>
  <c r="G18" i="54"/>
  <c r="G25" i="54" s="1"/>
  <c r="F17" i="54"/>
  <c r="F24" i="54" s="1"/>
  <c r="N5" i="54"/>
  <c r="O5" i="54"/>
  <c r="F18" i="46"/>
  <c r="F25" i="46" s="1"/>
  <c r="H25" i="46" s="1"/>
  <c r="B25" i="46"/>
  <c r="D25" i="46" s="1"/>
  <c r="G17" i="58"/>
  <c r="G24" i="58" s="1"/>
  <c r="H24" i="58" s="1"/>
  <c r="D28" i="50"/>
  <c r="C28" i="51"/>
  <c r="D30" i="51" s="1"/>
  <c r="C28" i="50"/>
  <c r="D30" i="50" s="1"/>
  <c r="B23" i="46"/>
  <c r="D23" i="46" s="1"/>
  <c r="F16" i="46"/>
  <c r="F23" i="46" s="1"/>
  <c r="H23" i="46" s="1"/>
  <c r="N5" i="47"/>
  <c r="O5" i="47"/>
  <c r="N5" i="57"/>
  <c r="O5" i="57"/>
  <c r="H26" i="51"/>
  <c r="G18" i="56"/>
  <c r="G25" i="56" s="1"/>
  <c r="D26" i="48"/>
  <c r="F19" i="47"/>
  <c r="F26" i="47" s="1"/>
  <c r="B26" i="47"/>
  <c r="D26" i="47" s="1"/>
  <c r="F18" i="49"/>
  <c r="F25" i="49" s="1"/>
  <c r="H25" i="49" s="1"/>
  <c r="F17" i="46"/>
  <c r="F24" i="46" s="1"/>
  <c r="B24" i="46"/>
  <c r="D24" i="46" s="1"/>
  <c r="F16" i="56"/>
  <c r="F23" i="56" s="1"/>
  <c r="B23" i="56"/>
  <c r="D23" i="56" s="1"/>
  <c r="G16" i="56"/>
  <c r="G23" i="56" s="1"/>
  <c r="G17" i="57"/>
  <c r="G24" i="57" s="1"/>
  <c r="F17" i="55"/>
  <c r="F24" i="55" s="1"/>
  <c r="F18" i="57"/>
  <c r="F25" i="57" s="1"/>
  <c r="F18" i="56"/>
  <c r="F25" i="56" s="1"/>
  <c r="D28" i="57"/>
  <c r="D29" i="57" s="1"/>
  <c r="G18" i="57"/>
  <c r="G25" i="57" s="1"/>
  <c r="B26" i="56"/>
  <c r="D26" i="56" s="1"/>
  <c r="F19" i="56"/>
  <c r="F26" i="56" s="1"/>
  <c r="D24" i="54"/>
  <c r="D28" i="54" s="1"/>
  <c r="F17" i="53"/>
  <c r="F24" i="53" s="1"/>
  <c r="G17" i="50"/>
  <c r="G24" i="50" s="1"/>
  <c r="F18" i="50"/>
  <c r="F25" i="50" s="1"/>
  <c r="G16" i="50"/>
  <c r="G23" i="50" s="1"/>
  <c r="F17" i="50"/>
  <c r="F24" i="50" s="1"/>
  <c r="G19" i="50"/>
  <c r="G26" i="50" s="1"/>
  <c r="G18" i="50"/>
  <c r="G25" i="50" s="1"/>
  <c r="F16" i="50"/>
  <c r="F23" i="50" s="1"/>
  <c r="F19" i="50"/>
  <c r="F26" i="50" s="1"/>
  <c r="G16" i="51"/>
  <c r="G23" i="51" s="1"/>
  <c r="B23" i="49"/>
  <c r="D23" i="49" s="1"/>
  <c r="D28" i="49" s="1"/>
  <c r="D29" i="49" s="1"/>
  <c r="G16" i="49"/>
  <c r="G23" i="49" s="1"/>
  <c r="H23" i="49" s="1"/>
  <c r="N5" i="51"/>
  <c r="O5" i="51"/>
  <c r="N5" i="49"/>
  <c r="O5" i="49"/>
  <c r="O5" i="53"/>
  <c r="N5" i="53"/>
  <c r="D23" i="51"/>
  <c r="F16" i="48"/>
  <c r="F23" i="48" s="1"/>
  <c r="G16" i="48"/>
  <c r="G23" i="48" s="1"/>
  <c r="F17" i="48"/>
  <c r="F24" i="48" s="1"/>
  <c r="G17" i="48"/>
  <c r="G24" i="48" s="1"/>
  <c r="F18" i="48"/>
  <c r="F25" i="48" s="1"/>
  <c r="G19" i="48"/>
  <c r="G26" i="48" s="1"/>
  <c r="G18" i="48"/>
  <c r="G25" i="48" s="1"/>
  <c r="F19" i="48"/>
  <c r="F26" i="48" s="1"/>
  <c r="C28" i="47"/>
  <c r="D30" i="47" s="1"/>
  <c r="G17" i="47"/>
  <c r="G24" i="47" s="1"/>
  <c r="F19" i="46"/>
  <c r="F26" i="46" s="1"/>
  <c r="G17" i="49"/>
  <c r="G24" i="49" s="1"/>
  <c r="H24" i="49" s="1"/>
  <c r="B24" i="47"/>
  <c r="D24" i="47" s="1"/>
  <c r="F17" i="47"/>
  <c r="F24" i="47" s="1"/>
  <c r="D26" i="46"/>
  <c r="B24" i="51"/>
  <c r="D24" i="51" s="1"/>
  <c r="G17" i="51"/>
  <c r="G24" i="51" s="1"/>
  <c r="H24" i="51" s="1"/>
  <c r="N5" i="55"/>
  <c r="O5" i="55"/>
  <c r="N5" i="58"/>
  <c r="O5" i="58"/>
  <c r="G16" i="47"/>
  <c r="G23" i="47" s="1"/>
  <c r="B23" i="47"/>
  <c r="D23" i="47" s="1"/>
  <c r="F16" i="52"/>
  <c r="F23" i="52" s="1"/>
  <c r="G16" i="52"/>
  <c r="G23" i="52" s="1"/>
  <c r="F17" i="52"/>
  <c r="F24" i="52" s="1"/>
  <c r="G17" i="52"/>
  <c r="G24" i="52" s="1"/>
  <c r="F18" i="52"/>
  <c r="F25" i="52" s="1"/>
  <c r="G18" i="52"/>
  <c r="G25" i="52" s="1"/>
  <c r="F19" i="52"/>
  <c r="F26" i="52" s="1"/>
  <c r="G19" i="52"/>
  <c r="G26" i="52" s="1"/>
  <c r="C26" i="58"/>
  <c r="D26" i="58" s="1"/>
  <c r="G19" i="58"/>
  <c r="G26" i="58" s="1"/>
  <c r="H26" i="58" s="1"/>
  <c r="B25" i="55"/>
  <c r="D25" i="55" s="1"/>
  <c r="F18" i="55"/>
  <c r="F25" i="55" s="1"/>
  <c r="H25" i="55" s="1"/>
  <c r="B23" i="58"/>
  <c r="D23" i="58" s="1"/>
  <c r="D28" i="58" s="1"/>
  <c r="G16" i="58"/>
  <c r="G23" i="58" s="1"/>
  <c r="D24" i="55"/>
  <c r="D28" i="55" s="1"/>
  <c r="D29" i="55" s="1"/>
  <c r="F16" i="58"/>
  <c r="F23" i="58" s="1"/>
  <c r="G19" i="56"/>
  <c r="G26" i="56" s="1"/>
  <c r="H23" i="51"/>
  <c r="C28" i="56"/>
  <c r="D30" i="56" s="1"/>
  <c r="G28" i="55"/>
  <c r="H30" i="55" s="1"/>
  <c r="H25" i="51"/>
  <c r="N5" i="48"/>
  <c r="O5" i="48"/>
  <c r="F16" i="47"/>
  <c r="F23" i="47" s="1"/>
  <c r="N5" i="52"/>
  <c r="O5" i="52"/>
  <c r="N5" i="50"/>
  <c r="O5" i="50"/>
  <c r="N5" i="56"/>
  <c r="O5" i="56"/>
  <c r="G17" i="46"/>
  <c r="G24" i="46" s="1"/>
  <c r="G28" i="46" s="1"/>
  <c r="H30" i="46" s="1"/>
  <c r="G19" i="46"/>
  <c r="G26" i="46" s="1"/>
  <c r="C28" i="48"/>
  <c r="D30" i="48" s="1"/>
  <c r="D23" i="48"/>
  <c r="G19" i="47"/>
  <c r="G26" i="47" s="1"/>
  <c r="G19" i="49"/>
  <c r="G26" i="49" s="1"/>
  <c r="H26" i="49" s="1"/>
  <c r="B25" i="47"/>
  <c r="D25" i="47" s="1"/>
  <c r="F18" i="47"/>
  <c r="F25" i="47" s="1"/>
  <c r="G18" i="47"/>
  <c r="G25" i="47" s="1"/>
  <c r="C7" i="42"/>
  <c r="C7" i="41"/>
  <c r="C7" i="37"/>
  <c r="C7" i="36"/>
  <c r="C7" i="35"/>
  <c r="H24" i="55" l="1"/>
  <c r="H23" i="50"/>
  <c r="H24" i="47"/>
  <c r="D28" i="48"/>
  <c r="G28" i="58"/>
  <c r="H30" i="58" s="1"/>
  <c r="D29" i="54"/>
  <c r="D29" i="52"/>
  <c r="H23" i="47"/>
  <c r="D23" i="53"/>
  <c r="D28" i="53" s="1"/>
  <c r="D29" i="53" s="1"/>
  <c r="H25" i="52"/>
  <c r="H23" i="52"/>
  <c r="H26" i="50"/>
  <c r="H24" i="50"/>
  <c r="H24" i="53"/>
  <c r="H28" i="53" s="1"/>
  <c r="H29" i="53" s="1"/>
  <c r="C10" i="59" s="1"/>
  <c r="G28" i="57"/>
  <c r="H30" i="57" s="1"/>
  <c r="H28" i="55"/>
  <c r="H29" i="55" s="1"/>
  <c r="C3" i="62" s="1"/>
  <c r="H23" i="56"/>
  <c r="H24" i="54"/>
  <c r="H26" i="54"/>
  <c r="H28" i="51"/>
  <c r="H23" i="58"/>
  <c r="H28" i="58" s="1"/>
  <c r="H29" i="58" s="1"/>
  <c r="H25" i="48"/>
  <c r="G28" i="50"/>
  <c r="H30" i="50" s="1"/>
  <c r="D7" i="59" s="1"/>
  <c r="D29" i="48"/>
  <c r="H25" i="56"/>
  <c r="D29" i="50"/>
  <c r="G28" i="48"/>
  <c r="H30" i="48" s="1"/>
  <c r="D5" i="59" s="1"/>
  <c r="D28" i="47"/>
  <c r="D29" i="47" s="1"/>
  <c r="H23" i="48"/>
  <c r="G28" i="49"/>
  <c r="H30" i="49" s="1"/>
  <c r="D6" i="59" s="1"/>
  <c r="C28" i="58"/>
  <c r="D30" i="58" s="1"/>
  <c r="D28" i="46"/>
  <c r="D29" i="46" s="1"/>
  <c r="H28" i="49"/>
  <c r="H26" i="52"/>
  <c r="H24" i="52"/>
  <c r="H28" i="52" s="1"/>
  <c r="G28" i="47"/>
  <c r="H30" i="47" s="1"/>
  <c r="D4" i="59" s="1"/>
  <c r="H26" i="48"/>
  <c r="D28" i="51"/>
  <c r="D29" i="51" s="1"/>
  <c r="H25" i="50"/>
  <c r="H26" i="56"/>
  <c r="G28" i="56"/>
  <c r="H30" i="56" s="1"/>
  <c r="H24" i="46"/>
  <c r="H28" i="46" s="1"/>
  <c r="H29" i="46" s="1"/>
  <c r="G28" i="54"/>
  <c r="H30" i="54" s="1"/>
  <c r="D11" i="59" s="1"/>
  <c r="H25" i="54"/>
  <c r="H24" i="57"/>
  <c r="H26" i="47"/>
  <c r="H25" i="47"/>
  <c r="H28" i="47" s="1"/>
  <c r="G28" i="52"/>
  <c r="H30" i="52" s="1"/>
  <c r="D9" i="59" s="1"/>
  <c r="H26" i="46"/>
  <c r="H24" i="48"/>
  <c r="G28" i="51"/>
  <c r="H30" i="51" s="1"/>
  <c r="D8" i="59" s="1"/>
  <c r="H25" i="57"/>
  <c r="D28" i="56"/>
  <c r="D29" i="56" s="1"/>
  <c r="CZ3" i="43"/>
  <c r="DA3" i="43"/>
  <c r="DB3" i="43"/>
  <c r="DC3" i="43"/>
  <c r="DD3" i="43"/>
  <c r="DE3" i="43"/>
  <c r="DF3" i="43"/>
  <c r="DG3" i="43"/>
  <c r="DH3" i="43"/>
  <c r="BH3" i="43"/>
  <c r="BI3" i="43"/>
  <c r="BJ3" i="43"/>
  <c r="BK3" i="43"/>
  <c r="BL3" i="43"/>
  <c r="BM3" i="43"/>
  <c r="BN3" i="43"/>
  <c r="BO3" i="43"/>
  <c r="BP3" i="43"/>
  <c r="BQ3" i="43"/>
  <c r="BR3" i="43"/>
  <c r="BS3" i="43"/>
  <c r="BT3" i="43"/>
  <c r="BU3" i="43"/>
  <c r="BV3" i="43"/>
  <c r="BW3" i="43"/>
  <c r="BX3" i="43"/>
  <c r="BY3" i="43"/>
  <c r="BZ3" i="43"/>
  <c r="CA3" i="43"/>
  <c r="CB3" i="43"/>
  <c r="CC3" i="43"/>
  <c r="CD3" i="43"/>
  <c r="CE3" i="43"/>
  <c r="CF3" i="43"/>
  <c r="CG3" i="43"/>
  <c r="CH3" i="43"/>
  <c r="CI3" i="43"/>
  <c r="CJ3" i="43"/>
  <c r="CK3" i="43"/>
  <c r="CL3" i="43"/>
  <c r="CM3" i="43"/>
  <c r="CN3" i="43"/>
  <c r="CO3" i="43"/>
  <c r="CP3" i="43"/>
  <c r="CQ3" i="43"/>
  <c r="CR3" i="43"/>
  <c r="CS3" i="43"/>
  <c r="CT3" i="43"/>
  <c r="CU3" i="43"/>
  <c r="CV3" i="43"/>
  <c r="CW3" i="43"/>
  <c r="CX3" i="43"/>
  <c r="CY3" i="43"/>
  <c r="N3" i="43"/>
  <c r="O3" i="43"/>
  <c r="P3" i="43"/>
  <c r="Q3" i="43"/>
  <c r="R3" i="43"/>
  <c r="S3" i="43"/>
  <c r="T3" i="43"/>
  <c r="U3" i="43"/>
  <c r="V3" i="43"/>
  <c r="W3" i="43"/>
  <c r="X3" i="43"/>
  <c r="Y3" i="43"/>
  <c r="Z3" i="43"/>
  <c r="AA3" i="43"/>
  <c r="AB3" i="43"/>
  <c r="AC3" i="43"/>
  <c r="AD3" i="43"/>
  <c r="AE3" i="43"/>
  <c r="AF3" i="43"/>
  <c r="AG3" i="43"/>
  <c r="AH3" i="43"/>
  <c r="AI3" i="43"/>
  <c r="AJ3" i="43"/>
  <c r="AK3" i="43"/>
  <c r="AL3" i="43"/>
  <c r="AM3" i="43"/>
  <c r="AN3" i="43"/>
  <c r="AO3" i="43"/>
  <c r="AP3" i="43"/>
  <c r="AQ3" i="43"/>
  <c r="AR3" i="43"/>
  <c r="AS3" i="43"/>
  <c r="AT3" i="43"/>
  <c r="AU3" i="43"/>
  <c r="AV3" i="43"/>
  <c r="AW3" i="43"/>
  <c r="AX3" i="43"/>
  <c r="AY3" i="43"/>
  <c r="AZ3" i="43"/>
  <c r="BA3" i="43"/>
  <c r="BB3" i="43"/>
  <c r="BC3" i="43"/>
  <c r="BD3" i="43"/>
  <c r="BE3" i="43"/>
  <c r="BF3" i="43"/>
  <c r="BG3" i="43"/>
  <c r="M3" i="43"/>
  <c r="L3" i="43"/>
  <c r="P19" i="42"/>
  <c r="R19" i="42" s="1"/>
  <c r="J19" i="42"/>
  <c r="L19" i="42" s="1"/>
  <c r="D19" i="42"/>
  <c r="B26" i="42" s="1"/>
  <c r="C19" i="42"/>
  <c r="Q18" i="42"/>
  <c r="P18" i="42"/>
  <c r="K18" i="42"/>
  <c r="J18" i="42"/>
  <c r="E18" i="42"/>
  <c r="C25" i="42" s="1"/>
  <c r="C18" i="42"/>
  <c r="R17" i="42"/>
  <c r="P17" i="42"/>
  <c r="L17" i="42"/>
  <c r="J17" i="42"/>
  <c r="C17" i="42"/>
  <c r="E17" i="42" s="1"/>
  <c r="C24" i="42" s="1"/>
  <c r="P16" i="42"/>
  <c r="R16" i="42" s="1"/>
  <c r="J16" i="42"/>
  <c r="L16" i="42" s="1"/>
  <c r="C16" i="42"/>
  <c r="E16" i="42" s="1"/>
  <c r="C23" i="42" s="1"/>
  <c r="C9" i="42"/>
  <c r="H7" i="42"/>
  <c r="D8" i="42"/>
  <c r="H6" i="42"/>
  <c r="H8" i="42" s="1"/>
  <c r="H5" i="42"/>
  <c r="H4" i="42"/>
  <c r="D18" i="42" s="1"/>
  <c r="B25" i="42" s="1"/>
  <c r="P19" i="41"/>
  <c r="R19" i="41" s="1"/>
  <c r="J19" i="41"/>
  <c r="L19" i="41" s="1"/>
  <c r="D19" i="41"/>
  <c r="B26" i="41" s="1"/>
  <c r="C19" i="41"/>
  <c r="E19" i="41" s="1"/>
  <c r="C26" i="41" s="1"/>
  <c r="P18" i="41"/>
  <c r="R18" i="41" s="1"/>
  <c r="J18" i="41"/>
  <c r="L18" i="41" s="1"/>
  <c r="C18" i="41"/>
  <c r="E18" i="41" s="1"/>
  <c r="C25" i="41" s="1"/>
  <c r="P17" i="41"/>
  <c r="R17" i="41" s="1"/>
  <c r="J17" i="41"/>
  <c r="L17" i="41" s="1"/>
  <c r="C17" i="41"/>
  <c r="P16" i="41"/>
  <c r="J16" i="41"/>
  <c r="C16" i="41"/>
  <c r="E16" i="41" s="1"/>
  <c r="C23" i="41" s="1"/>
  <c r="C9" i="41"/>
  <c r="H8" i="41"/>
  <c r="H7" i="41"/>
  <c r="D8" i="41"/>
  <c r="H6" i="41"/>
  <c r="H5" i="41"/>
  <c r="H4" i="41"/>
  <c r="P19" i="40"/>
  <c r="R19" i="40" s="1"/>
  <c r="J19" i="40"/>
  <c r="L19" i="40" s="1"/>
  <c r="C19" i="40"/>
  <c r="E19" i="40" s="1"/>
  <c r="C26" i="40" s="1"/>
  <c r="P18" i="40"/>
  <c r="R18" i="40" s="1"/>
  <c r="K18" i="40"/>
  <c r="J18" i="40"/>
  <c r="L18" i="40" s="1"/>
  <c r="C18" i="40"/>
  <c r="E18" i="40" s="1"/>
  <c r="C25" i="40" s="1"/>
  <c r="P17" i="40"/>
  <c r="R17" i="40" s="1"/>
  <c r="J17" i="40"/>
  <c r="L17" i="40" s="1"/>
  <c r="C17" i="40"/>
  <c r="P16" i="40"/>
  <c r="J16" i="40"/>
  <c r="C16" i="40"/>
  <c r="E16" i="40" s="1"/>
  <c r="C23" i="40" s="1"/>
  <c r="C9" i="40"/>
  <c r="H7" i="40"/>
  <c r="H8" i="40" s="1"/>
  <c r="C7" i="40"/>
  <c r="D8" i="40" s="1"/>
  <c r="H6" i="40"/>
  <c r="H5" i="40"/>
  <c r="H4" i="40"/>
  <c r="D18" i="40" s="1"/>
  <c r="B25" i="40" s="1"/>
  <c r="P19" i="39"/>
  <c r="R19" i="39" s="1"/>
  <c r="J19" i="39"/>
  <c r="L19" i="39" s="1"/>
  <c r="D19" i="39"/>
  <c r="B26" i="39" s="1"/>
  <c r="C19" i="39"/>
  <c r="E19" i="39" s="1"/>
  <c r="C26" i="39" s="1"/>
  <c r="Q18" i="39"/>
  <c r="P18" i="39"/>
  <c r="R18" i="39" s="1"/>
  <c r="K18" i="39"/>
  <c r="J18" i="39"/>
  <c r="L18" i="39" s="1"/>
  <c r="C18" i="39"/>
  <c r="E18" i="39" s="1"/>
  <c r="C25" i="39" s="1"/>
  <c r="P17" i="39"/>
  <c r="R17" i="39" s="1"/>
  <c r="L17" i="39"/>
  <c r="J17" i="39"/>
  <c r="C17" i="39"/>
  <c r="P16" i="39"/>
  <c r="J16" i="39"/>
  <c r="C16" i="39"/>
  <c r="E16" i="39" s="1"/>
  <c r="C23" i="39" s="1"/>
  <c r="C9" i="39"/>
  <c r="H8" i="39"/>
  <c r="H7" i="39"/>
  <c r="C7" i="39"/>
  <c r="D8" i="39" s="1"/>
  <c r="H6" i="39"/>
  <c r="H5" i="39"/>
  <c r="H4" i="39"/>
  <c r="P19" i="38"/>
  <c r="R19" i="38" s="1"/>
  <c r="J19" i="38"/>
  <c r="L19" i="38" s="1"/>
  <c r="C19" i="38"/>
  <c r="D19" i="38" s="1"/>
  <c r="B26" i="38" s="1"/>
  <c r="P18" i="38"/>
  <c r="Q18" i="38" s="1"/>
  <c r="K18" i="38"/>
  <c r="J18" i="38"/>
  <c r="C18" i="38"/>
  <c r="E18" i="38" s="1"/>
  <c r="C25" i="38" s="1"/>
  <c r="P17" i="38"/>
  <c r="R17" i="38" s="1"/>
  <c r="J17" i="38"/>
  <c r="L17" i="38" s="1"/>
  <c r="C17" i="38"/>
  <c r="E17" i="38" s="1"/>
  <c r="C24" i="38" s="1"/>
  <c r="P16" i="38"/>
  <c r="R16" i="38" s="1"/>
  <c r="J16" i="38"/>
  <c r="L16" i="38" s="1"/>
  <c r="C16" i="38"/>
  <c r="E16" i="38" s="1"/>
  <c r="C23" i="38" s="1"/>
  <c r="C9" i="38"/>
  <c r="H7" i="38"/>
  <c r="C7" i="38"/>
  <c r="C8" i="38" s="1"/>
  <c r="H6" i="38"/>
  <c r="H8" i="38" s="1"/>
  <c r="H5" i="38"/>
  <c r="H4" i="38"/>
  <c r="D18" i="38" s="1"/>
  <c r="B25" i="38" s="1"/>
  <c r="P19" i="37"/>
  <c r="R19" i="37" s="1"/>
  <c r="J19" i="37"/>
  <c r="L19" i="37" s="1"/>
  <c r="C19" i="37"/>
  <c r="E19" i="37" s="1"/>
  <c r="C26" i="37" s="1"/>
  <c r="P18" i="37"/>
  <c r="R18" i="37" s="1"/>
  <c r="K18" i="37"/>
  <c r="J18" i="37"/>
  <c r="L18" i="37" s="1"/>
  <c r="C18" i="37"/>
  <c r="E18" i="37" s="1"/>
  <c r="C25" i="37" s="1"/>
  <c r="P17" i="37"/>
  <c r="R17" i="37" s="1"/>
  <c r="J17" i="37"/>
  <c r="L17" i="37" s="1"/>
  <c r="C17" i="37"/>
  <c r="P16" i="37"/>
  <c r="J16" i="37"/>
  <c r="C16" i="37"/>
  <c r="E16" i="37" s="1"/>
  <c r="C23" i="37" s="1"/>
  <c r="C9" i="37"/>
  <c r="H8" i="37"/>
  <c r="C8" i="37"/>
  <c r="H7" i="37"/>
  <c r="D8" i="37"/>
  <c r="H6" i="37"/>
  <c r="H5" i="37"/>
  <c r="H4" i="37"/>
  <c r="D18" i="37" s="1"/>
  <c r="B25" i="37" s="1"/>
  <c r="P19" i="36"/>
  <c r="R19" i="36" s="1"/>
  <c r="J19" i="36"/>
  <c r="L19" i="36" s="1"/>
  <c r="D19" i="36"/>
  <c r="B26" i="36" s="1"/>
  <c r="C19" i="36"/>
  <c r="Q18" i="36"/>
  <c r="P18" i="36"/>
  <c r="K18" i="36"/>
  <c r="J18" i="36"/>
  <c r="E18" i="36"/>
  <c r="C25" i="36" s="1"/>
  <c r="C18" i="36"/>
  <c r="P17" i="36"/>
  <c r="R17" i="36" s="1"/>
  <c r="J17" i="36"/>
  <c r="L17" i="36" s="1"/>
  <c r="C17" i="36"/>
  <c r="E17" i="36" s="1"/>
  <c r="C24" i="36" s="1"/>
  <c r="P16" i="36"/>
  <c r="R16" i="36" s="1"/>
  <c r="J16" i="36"/>
  <c r="L16" i="36" s="1"/>
  <c r="C16" i="36"/>
  <c r="E16" i="36" s="1"/>
  <c r="C23" i="36" s="1"/>
  <c r="C9" i="36"/>
  <c r="H7" i="36"/>
  <c r="D8" i="36"/>
  <c r="H6" i="36"/>
  <c r="H8" i="36" s="1"/>
  <c r="H5" i="36"/>
  <c r="H4" i="36"/>
  <c r="D18" i="36" s="1"/>
  <c r="B25" i="36" s="1"/>
  <c r="P19" i="35"/>
  <c r="R19" i="35" s="1"/>
  <c r="J19" i="35"/>
  <c r="L19" i="35" s="1"/>
  <c r="C19" i="35"/>
  <c r="D19" i="35" s="1"/>
  <c r="B26" i="35" s="1"/>
  <c r="P18" i="35"/>
  <c r="Q18" i="35" s="1"/>
  <c r="K18" i="35"/>
  <c r="J18" i="35"/>
  <c r="C18" i="35"/>
  <c r="E18" i="35" s="1"/>
  <c r="C25" i="35" s="1"/>
  <c r="P17" i="35"/>
  <c r="R17" i="35" s="1"/>
  <c r="L17" i="35"/>
  <c r="J17" i="35"/>
  <c r="C17" i="35"/>
  <c r="E17" i="35" s="1"/>
  <c r="C24" i="35" s="1"/>
  <c r="P16" i="35"/>
  <c r="R16" i="35" s="1"/>
  <c r="J16" i="35"/>
  <c r="L16" i="35" s="1"/>
  <c r="C16" i="35"/>
  <c r="E16" i="35" s="1"/>
  <c r="C23" i="35" s="1"/>
  <c r="C9" i="35"/>
  <c r="H7" i="35"/>
  <c r="D8" i="35"/>
  <c r="H6" i="35"/>
  <c r="H8" i="35" s="1"/>
  <c r="H5" i="35"/>
  <c r="H4" i="35"/>
  <c r="P19" i="34"/>
  <c r="J19" i="34"/>
  <c r="C19" i="34"/>
  <c r="E19" i="34" s="1"/>
  <c r="C26" i="34" s="1"/>
  <c r="P18" i="34"/>
  <c r="J18" i="34"/>
  <c r="L18" i="34" s="1"/>
  <c r="C18" i="34"/>
  <c r="E18" i="34" s="1"/>
  <c r="C25" i="34" s="1"/>
  <c r="P17" i="34"/>
  <c r="R17" i="34" s="1"/>
  <c r="J17" i="34"/>
  <c r="L17" i="34" s="1"/>
  <c r="C17" i="34"/>
  <c r="P16" i="34"/>
  <c r="J16" i="34"/>
  <c r="C16" i="34"/>
  <c r="C9" i="34"/>
  <c r="H7" i="34"/>
  <c r="C7" i="34"/>
  <c r="D8" i="34" s="1"/>
  <c r="H6" i="34"/>
  <c r="H8" i="34" s="1"/>
  <c r="H5" i="34"/>
  <c r="H4" i="34"/>
  <c r="D18" i="34" s="1"/>
  <c r="B25" i="34" s="1"/>
  <c r="S18" i="55" l="1"/>
  <c r="M18" i="55"/>
  <c r="M16" i="55"/>
  <c r="W16" i="55" s="1"/>
  <c r="S19" i="55"/>
  <c r="B166" i="43" s="1"/>
  <c r="E166" i="43" s="1"/>
  <c r="F166" i="43" s="1"/>
  <c r="M19" i="55"/>
  <c r="S16" i="55"/>
  <c r="H28" i="54"/>
  <c r="H28" i="50"/>
  <c r="H29" i="50" s="1"/>
  <c r="C7" i="59" s="1"/>
  <c r="H29" i="49"/>
  <c r="C6" i="59" s="1"/>
  <c r="H29" i="47"/>
  <c r="C4" i="59" s="1"/>
  <c r="M16" i="53"/>
  <c r="B143" i="43" s="1"/>
  <c r="E143" i="43" s="1"/>
  <c r="H143" i="43" s="1"/>
  <c r="S17" i="53"/>
  <c r="B148" i="43" s="1"/>
  <c r="E148" i="43" s="1"/>
  <c r="O148" i="43" s="1"/>
  <c r="H29" i="52"/>
  <c r="C9" i="59" s="1"/>
  <c r="M17" i="55"/>
  <c r="S17" i="55"/>
  <c r="S16" i="53"/>
  <c r="B147" i="43" s="1"/>
  <c r="E147" i="43" s="1"/>
  <c r="F147" i="43" s="1"/>
  <c r="M19" i="53"/>
  <c r="B146" i="43" s="1"/>
  <c r="E146" i="43" s="1"/>
  <c r="H146" i="43" s="1"/>
  <c r="M17" i="53"/>
  <c r="B144" i="43" s="1"/>
  <c r="E144" i="43" s="1"/>
  <c r="S18" i="53"/>
  <c r="B149" i="43" s="1"/>
  <c r="E149" i="43" s="1"/>
  <c r="H149" i="43" s="1"/>
  <c r="H28" i="56"/>
  <c r="H29" i="56" s="1"/>
  <c r="S16" i="56" s="1"/>
  <c r="S19" i="53"/>
  <c r="B150" i="43" s="1"/>
  <c r="E150" i="43" s="1"/>
  <c r="H150" i="43" s="1"/>
  <c r="M18" i="53"/>
  <c r="B145" i="43" s="1"/>
  <c r="E145" i="43" s="1"/>
  <c r="F145" i="43"/>
  <c r="H145" i="43"/>
  <c r="F146" i="43"/>
  <c r="F144" i="43"/>
  <c r="H144" i="43"/>
  <c r="H29" i="54"/>
  <c r="C11" i="59" s="1"/>
  <c r="E16" i="34"/>
  <c r="C23" i="34" s="1"/>
  <c r="R18" i="34"/>
  <c r="L19" i="34"/>
  <c r="C8" i="34"/>
  <c r="Q18" i="34"/>
  <c r="R19" i="34"/>
  <c r="K18" i="34"/>
  <c r="D19" i="34"/>
  <c r="B26" i="34" s="1"/>
  <c r="B160" i="43"/>
  <c r="E160" i="43" s="1"/>
  <c r="F160" i="43" s="1"/>
  <c r="B164" i="43"/>
  <c r="E164" i="43" s="1"/>
  <c r="F164" i="43" s="1"/>
  <c r="B159" i="43"/>
  <c r="E159" i="43" s="1"/>
  <c r="F159" i="43" s="1"/>
  <c r="B163" i="43"/>
  <c r="E163" i="43" s="1"/>
  <c r="F163" i="43" s="1"/>
  <c r="B165" i="43"/>
  <c r="E165" i="43" s="1"/>
  <c r="F165" i="43" s="1"/>
  <c r="B161" i="43"/>
  <c r="E161" i="43" s="1"/>
  <c r="F161" i="43" s="1"/>
  <c r="B162" i="43"/>
  <c r="E162" i="43" s="1"/>
  <c r="F162" i="43" s="1"/>
  <c r="P146" i="43"/>
  <c r="Z146" i="43"/>
  <c r="BQ146" i="43"/>
  <c r="DH146" i="43"/>
  <c r="CW146" i="43"/>
  <c r="S146" i="43"/>
  <c r="AI146" i="43"/>
  <c r="AY146" i="43"/>
  <c r="BO146" i="43"/>
  <c r="CE146" i="43"/>
  <c r="CU146" i="43"/>
  <c r="M146" i="43"/>
  <c r="AH146" i="43"/>
  <c r="BD146" i="43"/>
  <c r="BY146" i="43"/>
  <c r="CT146" i="43"/>
  <c r="T146" i="43"/>
  <c r="AO146" i="43"/>
  <c r="BJ146" i="43"/>
  <c r="CF146" i="43"/>
  <c r="DA146" i="43"/>
  <c r="AL146" i="43"/>
  <c r="CC146" i="43"/>
  <c r="AF146" i="43"/>
  <c r="BV146" i="43"/>
  <c r="L146" i="43"/>
  <c r="BB146" i="43"/>
  <c r="CS146" i="43"/>
  <c r="AV146" i="43"/>
  <c r="CB146" i="43"/>
  <c r="AE146" i="43"/>
  <c r="CA146" i="43"/>
  <c r="AC146" i="43"/>
  <c r="BT146" i="43"/>
  <c r="AJ146" i="43"/>
  <c r="BE146" i="43"/>
  <c r="AB146" i="43"/>
  <c r="BL146" i="43"/>
  <c r="CH146" i="43"/>
  <c r="BF146" i="43"/>
  <c r="W146" i="43"/>
  <c r="AM146" i="43"/>
  <c r="BC146" i="43"/>
  <c r="BS146" i="43"/>
  <c r="CI146" i="43"/>
  <c r="CY146" i="43"/>
  <c r="R146" i="43"/>
  <c r="AN146" i="43"/>
  <c r="BI146" i="43"/>
  <c r="CD146" i="43"/>
  <c r="CZ146" i="43"/>
  <c r="Y146" i="43"/>
  <c r="AT146" i="43"/>
  <c r="BP146" i="43"/>
  <c r="CK146" i="43"/>
  <c r="DF146" i="43"/>
  <c r="AW146" i="43"/>
  <c r="CN146" i="43"/>
  <c r="AP146" i="43"/>
  <c r="CG146" i="43"/>
  <c r="V146" i="43"/>
  <c r="BM146" i="43"/>
  <c r="DD146" i="43"/>
  <c r="AK146" i="43"/>
  <c r="O146" i="43"/>
  <c r="BK146" i="43"/>
  <c r="DG146" i="43"/>
  <c r="CO146" i="43"/>
  <c r="CV146" i="43"/>
  <c r="U146" i="43"/>
  <c r="AR146" i="43"/>
  <c r="CL146" i="43"/>
  <c r="AA146" i="43"/>
  <c r="AQ146" i="43"/>
  <c r="BG146" i="43"/>
  <c r="BW146" i="43"/>
  <c r="CM146" i="43"/>
  <c r="DC146" i="43"/>
  <c r="X146" i="43"/>
  <c r="AS146" i="43"/>
  <c r="BN146" i="43"/>
  <c r="CJ146" i="43"/>
  <c r="DE146" i="43"/>
  <c r="AD146" i="43"/>
  <c r="AZ146" i="43"/>
  <c r="BU146" i="43"/>
  <c r="CP146" i="43"/>
  <c r="Q146" i="43"/>
  <c r="BH146" i="43"/>
  <c r="CX146" i="43"/>
  <c r="BA146" i="43"/>
  <c r="CR146" i="43"/>
  <c r="AG146" i="43"/>
  <c r="BX146" i="43"/>
  <c r="AU146" i="43"/>
  <c r="CQ146" i="43"/>
  <c r="AX146" i="43"/>
  <c r="N146" i="43"/>
  <c r="BZ146" i="43"/>
  <c r="BR146" i="43"/>
  <c r="DB146" i="43"/>
  <c r="AA148" i="43"/>
  <c r="BG148" i="43"/>
  <c r="CM148" i="43"/>
  <c r="T148" i="43"/>
  <c r="AZ148" i="43"/>
  <c r="CF148" i="43"/>
  <c r="M148" i="43"/>
  <c r="AS148" i="43"/>
  <c r="BY148" i="43"/>
  <c r="DE148" i="43"/>
  <c r="BN148" i="43"/>
  <c r="CT148" i="43"/>
  <c r="AH148" i="43"/>
  <c r="BB143" i="43"/>
  <c r="BR143" i="43"/>
  <c r="S143" i="43"/>
  <c r="AI143" i="43"/>
  <c r="CE143" i="43"/>
  <c r="CU143" i="43"/>
  <c r="AR143" i="43"/>
  <c r="BH143" i="43"/>
  <c r="DD143" i="43"/>
  <c r="AS143" i="43"/>
  <c r="CS143" i="43"/>
  <c r="AK143" i="43"/>
  <c r="AB147" i="43"/>
  <c r="BH147" i="43"/>
  <c r="CN147" i="43"/>
  <c r="U147" i="43"/>
  <c r="BA147" i="43"/>
  <c r="CG147" i="43"/>
  <c r="R147" i="43"/>
  <c r="AX147" i="43"/>
  <c r="CD147" i="43"/>
  <c r="AA147" i="43"/>
  <c r="O147" i="43"/>
  <c r="CY147" i="43"/>
  <c r="CI147" i="43"/>
  <c r="M144" i="43"/>
  <c r="Q144" i="43"/>
  <c r="U144" i="43"/>
  <c r="Y144" i="43"/>
  <c r="AC144" i="43"/>
  <c r="AG144" i="43"/>
  <c r="AK144" i="43"/>
  <c r="AO144" i="43"/>
  <c r="AS144" i="43"/>
  <c r="AW144" i="43"/>
  <c r="BA144" i="43"/>
  <c r="BE144" i="43"/>
  <c r="BI144" i="43"/>
  <c r="BM144" i="43"/>
  <c r="BQ144" i="43"/>
  <c r="BU144" i="43"/>
  <c r="BY144" i="43"/>
  <c r="CC144" i="43"/>
  <c r="CG144" i="43"/>
  <c r="CK144" i="43"/>
  <c r="CO144" i="43"/>
  <c r="CS144" i="43"/>
  <c r="CW144" i="43"/>
  <c r="DA144" i="43"/>
  <c r="DE144" i="43"/>
  <c r="N144" i="43"/>
  <c r="R144" i="43"/>
  <c r="V144" i="43"/>
  <c r="Z144" i="43"/>
  <c r="AD144" i="43"/>
  <c r="AH144" i="43"/>
  <c r="AL144" i="43"/>
  <c r="AP144" i="43"/>
  <c r="AT144" i="43"/>
  <c r="AX144" i="43"/>
  <c r="BB144" i="43"/>
  <c r="BF144" i="43"/>
  <c r="BJ144" i="43"/>
  <c r="BN144" i="43"/>
  <c r="BR144" i="43"/>
  <c r="BV144" i="43"/>
  <c r="BZ144" i="43"/>
  <c r="CD144" i="43"/>
  <c r="CH144" i="43"/>
  <c r="CL144" i="43"/>
  <c r="CP144" i="43"/>
  <c r="CT144" i="43"/>
  <c r="CX144" i="43"/>
  <c r="DB144" i="43"/>
  <c r="DF144" i="43"/>
  <c r="O144" i="43"/>
  <c r="S144" i="43"/>
  <c r="W144" i="43"/>
  <c r="AA144" i="43"/>
  <c r="AE144" i="43"/>
  <c r="AI144" i="43"/>
  <c r="AM144" i="43"/>
  <c r="AQ144" i="43"/>
  <c r="AU144" i="43"/>
  <c r="AY144" i="43"/>
  <c r="BC144" i="43"/>
  <c r="BG144" i="43"/>
  <c r="BK144" i="43"/>
  <c r="BO144" i="43"/>
  <c r="BS144" i="43"/>
  <c r="BW144" i="43"/>
  <c r="CA144" i="43"/>
  <c r="CE144" i="43"/>
  <c r="CI144" i="43"/>
  <c r="CM144" i="43"/>
  <c r="CQ144" i="43"/>
  <c r="CU144" i="43"/>
  <c r="CY144" i="43"/>
  <c r="DC144" i="43"/>
  <c r="DG144" i="43"/>
  <c r="X144" i="43"/>
  <c r="AN144" i="43"/>
  <c r="BD144" i="43"/>
  <c r="BT144" i="43"/>
  <c r="CJ144" i="43"/>
  <c r="CZ144" i="43"/>
  <c r="AJ144" i="43"/>
  <c r="BP144" i="43"/>
  <c r="L144" i="43"/>
  <c r="AB144" i="43"/>
  <c r="AR144" i="43"/>
  <c r="BH144" i="43"/>
  <c r="BX144" i="43"/>
  <c r="CN144" i="43"/>
  <c r="DD144" i="43"/>
  <c r="AZ144" i="43"/>
  <c r="CV144" i="43"/>
  <c r="P144" i="43"/>
  <c r="AF144" i="43"/>
  <c r="AV144" i="43"/>
  <c r="BL144" i="43"/>
  <c r="CB144" i="43"/>
  <c r="CR144" i="43"/>
  <c r="DH144" i="43"/>
  <c r="T144" i="43"/>
  <c r="CF144" i="43"/>
  <c r="Z149" i="43"/>
  <c r="AD149" i="43"/>
  <c r="BF149" i="43"/>
  <c r="BJ149" i="43"/>
  <c r="CL149" i="43"/>
  <c r="CP149" i="43"/>
  <c r="W149" i="43"/>
  <c r="AA149" i="43"/>
  <c r="BC149" i="43"/>
  <c r="BG149" i="43"/>
  <c r="CI149" i="43"/>
  <c r="CM149" i="43"/>
  <c r="P149" i="43"/>
  <c r="T149" i="43"/>
  <c r="AV149" i="43"/>
  <c r="AZ149" i="43"/>
  <c r="CB149" i="43"/>
  <c r="CF149" i="43"/>
  <c r="DH149" i="43"/>
  <c r="Q149" i="43"/>
  <c r="BI149" i="43"/>
  <c r="DE149" i="43"/>
  <c r="AS149" i="43"/>
  <c r="CO149" i="43"/>
  <c r="AC149" i="43"/>
  <c r="BY149" i="43"/>
  <c r="AG150" i="43"/>
  <c r="DG150" i="43"/>
  <c r="L150" i="43"/>
  <c r="AY150" i="43"/>
  <c r="BO150" i="43"/>
  <c r="T150" i="43"/>
  <c r="AO150" i="43"/>
  <c r="DA150" i="43"/>
  <c r="Z150" i="43"/>
  <c r="BR150" i="43"/>
  <c r="CT150" i="43"/>
  <c r="CO150" i="43"/>
  <c r="AC150" i="43"/>
  <c r="AE150" i="43"/>
  <c r="CA150" i="43"/>
  <c r="AP150" i="43"/>
  <c r="CN150" i="43"/>
  <c r="CZ150" i="43"/>
  <c r="CS150" i="43"/>
  <c r="BC150" i="43"/>
  <c r="BS150" i="43"/>
  <c r="Y150" i="43"/>
  <c r="AT150" i="43"/>
  <c r="DF150" i="43"/>
  <c r="AF150" i="43"/>
  <c r="BY150" i="43"/>
  <c r="DB150" i="43"/>
  <c r="CW150" i="43"/>
  <c r="AN150" i="43"/>
  <c r="CL150" i="43"/>
  <c r="O150" i="43"/>
  <c r="CV150" i="43"/>
  <c r="X150" i="43"/>
  <c r="CJ150" i="43"/>
  <c r="BX150" i="43"/>
  <c r="AQ150" i="43"/>
  <c r="BG150" i="43"/>
  <c r="DC150" i="43"/>
  <c r="AD150" i="43"/>
  <c r="CP150" i="43"/>
  <c r="P150" i="43"/>
  <c r="BD150" i="43"/>
  <c r="CG150" i="43"/>
  <c r="CB150" i="43"/>
  <c r="DD150" i="43"/>
  <c r="DE150" i="43"/>
  <c r="BI150" i="43"/>
  <c r="CQ150" i="43"/>
  <c r="BE150" i="43"/>
  <c r="BF150" i="43"/>
  <c r="BH150" i="43"/>
  <c r="L145" i="43"/>
  <c r="P145" i="43"/>
  <c r="T145" i="43"/>
  <c r="X145" i="43"/>
  <c r="AB145" i="43"/>
  <c r="AF145" i="43"/>
  <c r="AJ145" i="43"/>
  <c r="AN145" i="43"/>
  <c r="AR145" i="43"/>
  <c r="AV145" i="43"/>
  <c r="AZ145" i="43"/>
  <c r="BD145" i="43"/>
  <c r="BH145" i="43"/>
  <c r="BL145" i="43"/>
  <c r="BP145" i="43"/>
  <c r="BT145" i="43"/>
  <c r="BX145" i="43"/>
  <c r="CB145" i="43"/>
  <c r="CF145" i="43"/>
  <c r="CJ145" i="43"/>
  <c r="CN145" i="43"/>
  <c r="CR145" i="43"/>
  <c r="CV145" i="43"/>
  <c r="CZ145" i="43"/>
  <c r="DD145" i="43"/>
  <c r="DH145" i="43"/>
  <c r="M145" i="43"/>
  <c r="Q145" i="43"/>
  <c r="U145" i="43"/>
  <c r="Y145" i="43"/>
  <c r="AC145" i="43"/>
  <c r="AG145" i="43"/>
  <c r="AK145" i="43"/>
  <c r="AO145" i="43"/>
  <c r="AS145" i="43"/>
  <c r="AW145" i="43"/>
  <c r="BA145" i="43"/>
  <c r="BE145" i="43"/>
  <c r="BI145" i="43"/>
  <c r="BM145" i="43"/>
  <c r="BQ145" i="43"/>
  <c r="BU145" i="43"/>
  <c r="BY145" i="43"/>
  <c r="CC145" i="43"/>
  <c r="CG145" i="43"/>
  <c r="CK145" i="43"/>
  <c r="CO145" i="43"/>
  <c r="CS145" i="43"/>
  <c r="CW145" i="43"/>
  <c r="DA145" i="43"/>
  <c r="DE145" i="43"/>
  <c r="N145" i="43"/>
  <c r="R145" i="43"/>
  <c r="V145" i="43"/>
  <c r="Z145" i="43"/>
  <c r="AD145" i="43"/>
  <c r="AH145" i="43"/>
  <c r="AL145" i="43"/>
  <c r="AP145" i="43"/>
  <c r="AT145" i="43"/>
  <c r="AX145" i="43"/>
  <c r="BB145" i="43"/>
  <c r="BF145" i="43"/>
  <c r="BJ145" i="43"/>
  <c r="BN145" i="43"/>
  <c r="BR145" i="43"/>
  <c r="BV145" i="43"/>
  <c r="BZ145" i="43"/>
  <c r="CD145" i="43"/>
  <c r="CH145" i="43"/>
  <c r="CL145" i="43"/>
  <c r="CP145" i="43"/>
  <c r="CT145" i="43"/>
  <c r="CX145" i="43"/>
  <c r="DB145" i="43"/>
  <c r="DF145" i="43"/>
  <c r="S145" i="43"/>
  <c r="AI145" i="43"/>
  <c r="AY145" i="43"/>
  <c r="BO145" i="43"/>
  <c r="CE145" i="43"/>
  <c r="CU145" i="43"/>
  <c r="AE145" i="43"/>
  <c r="CA145" i="43"/>
  <c r="DG145" i="43"/>
  <c r="W145" i="43"/>
  <c r="AM145" i="43"/>
  <c r="BC145" i="43"/>
  <c r="BS145" i="43"/>
  <c r="CI145" i="43"/>
  <c r="CY145" i="43"/>
  <c r="AU145" i="43"/>
  <c r="CQ145" i="43"/>
  <c r="AA145" i="43"/>
  <c r="AQ145" i="43"/>
  <c r="BG145" i="43"/>
  <c r="BW145" i="43"/>
  <c r="CM145" i="43"/>
  <c r="DC145" i="43"/>
  <c r="O145" i="43"/>
  <c r="BK145" i="43"/>
  <c r="M17" i="54"/>
  <c r="B152" i="43" s="1"/>
  <c r="E152" i="43" s="1"/>
  <c r="S17" i="54"/>
  <c r="B156" i="43" s="1"/>
  <c r="E156" i="43" s="1"/>
  <c r="M18" i="54"/>
  <c r="B153" i="43" s="1"/>
  <c r="E153" i="43" s="1"/>
  <c r="S18" i="54"/>
  <c r="B157" i="43" s="1"/>
  <c r="E157" i="43" s="1"/>
  <c r="M16" i="54"/>
  <c r="S19" i="54"/>
  <c r="S16" i="54"/>
  <c r="B155" i="43" s="1"/>
  <c r="E155" i="43" s="1"/>
  <c r="M19" i="54"/>
  <c r="B154" i="43" s="1"/>
  <c r="E154" i="43" s="1"/>
  <c r="M19" i="47"/>
  <c r="B98" i="43" s="1"/>
  <c r="E98" i="43" s="1"/>
  <c r="S19" i="47"/>
  <c r="B102" i="43" s="1"/>
  <c r="E102" i="43" s="1"/>
  <c r="S17" i="47"/>
  <c r="B100" i="43" s="1"/>
  <c r="E100" i="43" s="1"/>
  <c r="M18" i="47"/>
  <c r="B97" i="43" s="1"/>
  <c r="E97" i="43" s="1"/>
  <c r="S18" i="47"/>
  <c r="B101" i="43" s="1"/>
  <c r="E101" i="43" s="1"/>
  <c r="M16" i="47"/>
  <c r="M17" i="47"/>
  <c r="S16" i="47"/>
  <c r="B99" i="43" s="1"/>
  <c r="E99" i="43" s="1"/>
  <c r="M17" i="50"/>
  <c r="B120" i="43" s="1"/>
  <c r="E120" i="43" s="1"/>
  <c r="S17" i="50"/>
  <c r="B124" i="43" s="1"/>
  <c r="E124" i="43" s="1"/>
  <c r="M16" i="50"/>
  <c r="S16" i="50"/>
  <c r="B123" i="43" s="1"/>
  <c r="E123" i="43" s="1"/>
  <c r="S18" i="50"/>
  <c r="B125" i="43" s="1"/>
  <c r="E125" i="43" s="1"/>
  <c r="M19" i="50"/>
  <c r="B122" i="43" s="1"/>
  <c r="E122" i="43" s="1"/>
  <c r="S19" i="50"/>
  <c r="M18" i="50"/>
  <c r="B121" i="43" s="1"/>
  <c r="E121" i="43" s="1"/>
  <c r="M16" i="52"/>
  <c r="B135" i="43" s="1"/>
  <c r="E135" i="43" s="1"/>
  <c r="S16" i="52"/>
  <c r="B139" i="43" s="1"/>
  <c r="E139" i="43" s="1"/>
  <c r="M17" i="52"/>
  <c r="B136" i="43" s="1"/>
  <c r="E136" i="43" s="1"/>
  <c r="S17" i="52"/>
  <c r="B140" i="43" s="1"/>
  <c r="E140" i="43" s="1"/>
  <c r="S18" i="52"/>
  <c r="B141" i="43" s="1"/>
  <c r="E141" i="43" s="1"/>
  <c r="S19" i="52"/>
  <c r="B142" i="43" s="1"/>
  <c r="E142" i="43" s="1"/>
  <c r="M18" i="52"/>
  <c r="B137" i="43" s="1"/>
  <c r="E137" i="43" s="1"/>
  <c r="M19" i="52"/>
  <c r="B138" i="43" s="1"/>
  <c r="E138" i="43" s="1"/>
  <c r="M18" i="46"/>
  <c r="B89" i="43" s="1"/>
  <c r="E89" i="43" s="1"/>
  <c r="S18" i="46"/>
  <c r="B93" i="43" s="1"/>
  <c r="E93" i="43" s="1"/>
  <c r="S16" i="46"/>
  <c r="M17" i="46"/>
  <c r="B88" i="43" s="1"/>
  <c r="E88" i="43" s="1"/>
  <c r="S17" i="46"/>
  <c r="B92" i="43" s="1"/>
  <c r="E92" i="43" s="1"/>
  <c r="M19" i="46"/>
  <c r="B90" i="43" s="1"/>
  <c r="E90" i="43" s="1"/>
  <c r="S19" i="46"/>
  <c r="B94" i="43" s="1"/>
  <c r="E94" i="43" s="1"/>
  <c r="M16" i="46"/>
  <c r="B87" i="43" s="1"/>
  <c r="E87" i="43" s="1"/>
  <c r="H28" i="57"/>
  <c r="H29" i="57" s="1"/>
  <c r="H29" i="51"/>
  <c r="C8" i="59" s="1"/>
  <c r="M16" i="56"/>
  <c r="M19" i="56"/>
  <c r="M17" i="49"/>
  <c r="B112" i="43" s="1"/>
  <c r="E112" i="43" s="1"/>
  <c r="S17" i="49"/>
  <c r="B116" i="43" s="1"/>
  <c r="E116" i="43" s="1"/>
  <c r="M18" i="49"/>
  <c r="B113" i="43" s="1"/>
  <c r="E113" i="43" s="1"/>
  <c r="S18" i="49"/>
  <c r="B117" i="43" s="1"/>
  <c r="E117" i="43" s="1"/>
  <c r="M19" i="49"/>
  <c r="S19" i="49"/>
  <c r="B118" i="43" s="1"/>
  <c r="E118" i="43" s="1"/>
  <c r="M16" i="49"/>
  <c r="S16" i="49"/>
  <c r="B115" i="43" s="1"/>
  <c r="E115" i="43" s="1"/>
  <c r="H28" i="48"/>
  <c r="H29" i="48" s="1"/>
  <c r="C5" i="59" s="1"/>
  <c r="D29" i="58"/>
  <c r="Q18" i="41"/>
  <c r="K18" i="41"/>
  <c r="D18" i="41"/>
  <c r="B25" i="41" s="1"/>
  <c r="Q18" i="40"/>
  <c r="D19" i="40"/>
  <c r="B26" i="40" s="1"/>
  <c r="D25" i="40"/>
  <c r="D18" i="39"/>
  <c r="B25" i="39" s="1"/>
  <c r="D25" i="39" s="1"/>
  <c r="C8" i="39"/>
  <c r="F18" i="39" s="1"/>
  <c r="F25" i="39" s="1"/>
  <c r="D8" i="38"/>
  <c r="Q18" i="37"/>
  <c r="D25" i="37"/>
  <c r="D19" i="37"/>
  <c r="B26" i="37" s="1"/>
  <c r="D26" i="37" s="1"/>
  <c r="D18" i="35"/>
  <c r="B25" i="35" s="1"/>
  <c r="G19" i="34"/>
  <c r="G26" i="34" s="1"/>
  <c r="D25" i="34"/>
  <c r="C8" i="35"/>
  <c r="C8" i="36"/>
  <c r="F19" i="36" s="1"/>
  <c r="F26" i="36" s="1"/>
  <c r="C8" i="40"/>
  <c r="G19" i="40" s="1"/>
  <c r="G26" i="40" s="1"/>
  <c r="C8" i="41"/>
  <c r="G19" i="41" s="1"/>
  <c r="G26" i="41" s="1"/>
  <c r="C8" i="42"/>
  <c r="G16" i="42" s="1"/>
  <c r="G23" i="42" s="1"/>
  <c r="D25" i="42"/>
  <c r="D16" i="42"/>
  <c r="B23" i="42" s="1"/>
  <c r="D23" i="42" s="1"/>
  <c r="L18" i="42"/>
  <c r="E19" i="42"/>
  <c r="C26" i="42" s="1"/>
  <c r="D26" i="42" s="1"/>
  <c r="Q19" i="42"/>
  <c r="K16" i="42"/>
  <c r="Q16" i="42"/>
  <c r="D17" i="42"/>
  <c r="B24" i="42" s="1"/>
  <c r="D24" i="42" s="1"/>
  <c r="R18" i="42"/>
  <c r="K19" i="42"/>
  <c r="K17" i="42"/>
  <c r="Q17" i="42"/>
  <c r="D26" i="41"/>
  <c r="D25" i="41"/>
  <c r="D16" i="41"/>
  <c r="B23" i="41" s="1"/>
  <c r="D23" i="41" s="1"/>
  <c r="K19" i="41"/>
  <c r="Q19" i="41"/>
  <c r="K16" i="41"/>
  <c r="Q16" i="41"/>
  <c r="D17" i="41"/>
  <c r="B24" i="41" s="1"/>
  <c r="L16" i="41"/>
  <c r="R16" i="41"/>
  <c r="E17" i="41"/>
  <c r="C24" i="41" s="1"/>
  <c r="C28" i="41" s="1"/>
  <c r="D30" i="41" s="1"/>
  <c r="K17" i="41"/>
  <c r="Q17" i="41"/>
  <c r="D26" i="40"/>
  <c r="D16" i="40"/>
  <c r="B23" i="40" s="1"/>
  <c r="D23" i="40" s="1"/>
  <c r="K19" i="40"/>
  <c r="Q19" i="40"/>
  <c r="K16" i="40"/>
  <c r="Q16" i="40"/>
  <c r="D17" i="40"/>
  <c r="B24" i="40" s="1"/>
  <c r="L16" i="40"/>
  <c r="R16" i="40"/>
  <c r="E17" i="40"/>
  <c r="C24" i="40" s="1"/>
  <c r="C28" i="40" s="1"/>
  <c r="D30" i="40" s="1"/>
  <c r="K17" i="40"/>
  <c r="Q17" i="40"/>
  <c r="D26" i="39"/>
  <c r="G19" i="39"/>
  <c r="G26" i="39" s="1"/>
  <c r="D16" i="39"/>
  <c r="B23" i="39" s="1"/>
  <c r="D23" i="39" s="1"/>
  <c r="K19" i="39"/>
  <c r="Q19" i="39"/>
  <c r="K16" i="39"/>
  <c r="Q16" i="39"/>
  <c r="D17" i="39"/>
  <c r="B24" i="39" s="1"/>
  <c r="G18" i="39"/>
  <c r="G25" i="39" s="1"/>
  <c r="F19" i="39"/>
  <c r="F26" i="39" s="1"/>
  <c r="L16" i="39"/>
  <c r="R16" i="39"/>
  <c r="E17" i="39"/>
  <c r="C24" i="39" s="1"/>
  <c r="C28" i="39" s="1"/>
  <c r="D30" i="39" s="1"/>
  <c r="K17" i="39"/>
  <c r="Q17" i="39"/>
  <c r="D25" i="38"/>
  <c r="D16" i="38"/>
  <c r="B23" i="38" s="1"/>
  <c r="D23" i="38" s="1"/>
  <c r="F18" i="38"/>
  <c r="F25" i="38" s="1"/>
  <c r="Q16" i="38"/>
  <c r="G18" i="38"/>
  <c r="G25" i="38" s="1"/>
  <c r="F19" i="38"/>
  <c r="F26" i="38" s="1"/>
  <c r="L18" i="38"/>
  <c r="R18" i="38"/>
  <c r="E19" i="38"/>
  <c r="C26" i="38" s="1"/>
  <c r="D26" i="38" s="1"/>
  <c r="K19" i="38"/>
  <c r="Q19" i="38"/>
  <c r="K16" i="38"/>
  <c r="D17" i="38"/>
  <c r="B24" i="38" s="1"/>
  <c r="D24" i="38" s="1"/>
  <c r="K17" i="38"/>
  <c r="Q17" i="38"/>
  <c r="G19" i="37"/>
  <c r="G26" i="37" s="1"/>
  <c r="D16" i="37"/>
  <c r="B23" i="37" s="1"/>
  <c r="D23" i="37" s="1"/>
  <c r="F18" i="37"/>
  <c r="F25" i="37" s="1"/>
  <c r="K19" i="37"/>
  <c r="Q19" i="37"/>
  <c r="K16" i="37"/>
  <c r="Q16" i="37"/>
  <c r="D17" i="37"/>
  <c r="B24" i="37" s="1"/>
  <c r="G18" i="37"/>
  <c r="G25" i="37" s="1"/>
  <c r="F19" i="37"/>
  <c r="F26" i="37" s="1"/>
  <c r="L16" i="37"/>
  <c r="R16" i="37"/>
  <c r="E17" i="37"/>
  <c r="C24" i="37" s="1"/>
  <c r="C28" i="37" s="1"/>
  <c r="D30" i="37" s="1"/>
  <c r="K17" i="37"/>
  <c r="Q17" i="37"/>
  <c r="D25" i="36"/>
  <c r="D16" i="36"/>
  <c r="B23" i="36" s="1"/>
  <c r="D23" i="36" s="1"/>
  <c r="L18" i="36"/>
  <c r="R18" i="36"/>
  <c r="E19" i="36"/>
  <c r="C26" i="36" s="1"/>
  <c r="D26" i="36" s="1"/>
  <c r="K19" i="36"/>
  <c r="Q19" i="36"/>
  <c r="K16" i="36"/>
  <c r="Q16" i="36"/>
  <c r="D17" i="36"/>
  <c r="B24" i="36" s="1"/>
  <c r="D24" i="36" s="1"/>
  <c r="G18" i="36"/>
  <c r="G25" i="36" s="1"/>
  <c r="G16" i="36"/>
  <c r="G23" i="36" s="1"/>
  <c r="K17" i="36"/>
  <c r="Q17" i="36"/>
  <c r="D25" i="35"/>
  <c r="F18" i="35"/>
  <c r="F25" i="35" s="1"/>
  <c r="R18" i="35"/>
  <c r="K19" i="35"/>
  <c r="K16" i="35"/>
  <c r="Q16" i="35"/>
  <c r="D17" i="35"/>
  <c r="B24" i="35" s="1"/>
  <c r="D24" i="35" s="1"/>
  <c r="F19" i="35"/>
  <c r="F26" i="35" s="1"/>
  <c r="D16" i="35"/>
  <c r="B23" i="35" s="1"/>
  <c r="D23" i="35" s="1"/>
  <c r="L18" i="35"/>
  <c r="E19" i="35"/>
  <c r="C26" i="35" s="1"/>
  <c r="D26" i="35" s="1"/>
  <c r="Q19" i="35"/>
  <c r="K17" i="35"/>
  <c r="Q17" i="35"/>
  <c r="D26" i="34"/>
  <c r="D16" i="34"/>
  <c r="B23" i="34" s="1"/>
  <c r="F18" i="34"/>
  <c r="F25" i="34" s="1"/>
  <c r="K19" i="34"/>
  <c r="Q19" i="34"/>
  <c r="K16" i="34"/>
  <c r="Q16" i="34"/>
  <c r="D17" i="34"/>
  <c r="B24" i="34" s="1"/>
  <c r="G18" i="34"/>
  <c r="G25" i="34" s="1"/>
  <c r="F19" i="34"/>
  <c r="F26" i="34" s="1"/>
  <c r="L16" i="34"/>
  <c r="R16" i="34"/>
  <c r="E17" i="34"/>
  <c r="C24" i="34" s="1"/>
  <c r="K17" i="34"/>
  <c r="Q17" i="34"/>
  <c r="CQ147" i="43" l="1"/>
  <c r="CX147" i="43"/>
  <c r="AL147" i="43"/>
  <c r="BU147" i="43"/>
  <c r="DH147" i="43"/>
  <c r="AV147" i="43"/>
  <c r="DF148" i="43"/>
  <c r="AX148" i="43"/>
  <c r="DA148" i="43"/>
  <c r="BU148" i="43"/>
  <c r="DH148" i="43"/>
  <c r="CB148" i="43"/>
  <c r="AV148" i="43"/>
  <c r="CI148" i="43"/>
  <c r="BC148" i="43"/>
  <c r="W148" i="43"/>
  <c r="BU149" i="43"/>
  <c r="BQ149" i="43"/>
  <c r="CC149" i="43"/>
  <c r="CV149" i="43"/>
  <c r="BP149" i="43"/>
  <c r="AJ149" i="43"/>
  <c r="DC149" i="43"/>
  <c r="BW149" i="43"/>
  <c r="AQ149" i="43"/>
  <c r="DF149" i="43"/>
  <c r="BZ149" i="43"/>
  <c r="AT149" i="43"/>
  <c r="N149" i="43"/>
  <c r="BO147" i="43"/>
  <c r="CA147" i="43"/>
  <c r="CM147" i="43"/>
  <c r="CT147" i="43"/>
  <c r="BN147" i="43"/>
  <c r="AH147" i="43"/>
  <c r="CW147" i="43"/>
  <c r="BQ147" i="43"/>
  <c r="AK147" i="43"/>
  <c r="DD147" i="43"/>
  <c r="BX147" i="43"/>
  <c r="AR147" i="43"/>
  <c r="L147" i="43"/>
  <c r="AG143" i="43"/>
  <c r="CN143" i="43"/>
  <c r="AB143" i="43"/>
  <c r="BO143" i="43"/>
  <c r="CX143" i="43"/>
  <c r="AL143" i="43"/>
  <c r="BJ148" i="43"/>
  <c r="BV148" i="43"/>
  <c r="BR148" i="43"/>
  <c r="CO148" i="43"/>
  <c r="BI148" i="43"/>
  <c r="AC148" i="43"/>
  <c r="CV148" i="43"/>
  <c r="BP148" i="43"/>
  <c r="AJ148" i="43"/>
  <c r="DC148" i="43"/>
  <c r="BW148" i="43"/>
  <c r="AQ148" i="43"/>
  <c r="F143" i="43"/>
  <c r="CE147" i="43"/>
  <c r="DC147" i="43"/>
  <c r="BR147" i="43"/>
  <c r="DA147" i="43"/>
  <c r="AO147" i="43"/>
  <c r="CB147" i="43"/>
  <c r="P147" i="43"/>
  <c r="R148" i="43"/>
  <c r="AO148" i="43"/>
  <c r="P148" i="43"/>
  <c r="BE149" i="43"/>
  <c r="BA149" i="43"/>
  <c r="BM149" i="43"/>
  <c r="CR149" i="43"/>
  <c r="BL149" i="43"/>
  <c r="AF149" i="43"/>
  <c r="CY149" i="43"/>
  <c r="BS149" i="43"/>
  <c r="AM149" i="43"/>
  <c r="DB149" i="43"/>
  <c r="BV149" i="43"/>
  <c r="AP149" i="43"/>
  <c r="S147" i="43"/>
  <c r="AE147" i="43"/>
  <c r="AQ147" i="43"/>
  <c r="CH147" i="43"/>
  <c r="BB147" i="43"/>
  <c r="V147" i="43"/>
  <c r="CK147" i="43"/>
  <c r="BE147" i="43"/>
  <c r="Y147" i="43"/>
  <c r="CR147" i="43"/>
  <c r="BL147" i="43"/>
  <c r="AF147" i="43"/>
  <c r="CW143" i="43"/>
  <c r="DE143" i="43"/>
  <c r="BX143" i="43"/>
  <c r="L143" i="43"/>
  <c r="AY143" i="43"/>
  <c r="CH143" i="43"/>
  <c r="V143" i="43"/>
  <c r="AT148" i="43"/>
  <c r="BF148" i="43"/>
  <c r="BB148" i="43"/>
  <c r="CK148" i="43"/>
  <c r="BE148" i="43"/>
  <c r="Y148" i="43"/>
  <c r="CR148" i="43"/>
  <c r="BL148" i="43"/>
  <c r="AF148" i="43"/>
  <c r="CY148" i="43"/>
  <c r="BS148" i="43"/>
  <c r="AM148" i="43"/>
  <c r="H148" i="43"/>
  <c r="BL150" i="43"/>
  <c r="AU150" i="43"/>
  <c r="CC150" i="43"/>
  <c r="AW150" i="43"/>
  <c r="M150" i="43"/>
  <c r="BU150" i="43"/>
  <c r="CM150" i="43"/>
  <c r="AA150" i="43"/>
  <c r="R150" i="43"/>
  <c r="AJ150" i="43"/>
  <c r="CX150" i="43"/>
  <c r="BT150" i="43"/>
  <c r="AS150" i="43"/>
  <c r="CK150" i="43"/>
  <c r="CY150" i="43"/>
  <c r="AM150" i="43"/>
  <c r="V150" i="43"/>
  <c r="BZ150" i="43"/>
  <c r="CR150" i="43"/>
  <c r="BM150" i="43"/>
  <c r="AH150" i="43"/>
  <c r="CF150" i="43"/>
  <c r="CU150" i="43"/>
  <c r="AI150" i="43"/>
  <c r="CD150" i="43"/>
  <c r="W147" i="43"/>
  <c r="AY147" i="43"/>
  <c r="BC147" i="43"/>
  <c r="BK147" i="43"/>
  <c r="BS147" i="43"/>
  <c r="BW147" i="43"/>
  <c r="DF147" i="43"/>
  <c r="CP147" i="43"/>
  <c r="BZ147" i="43"/>
  <c r="BJ147" i="43"/>
  <c r="AT147" i="43"/>
  <c r="AD147" i="43"/>
  <c r="N147" i="43"/>
  <c r="CS147" i="43"/>
  <c r="CC147" i="43"/>
  <c r="BM147" i="43"/>
  <c r="AW147" i="43"/>
  <c r="AG147" i="43"/>
  <c r="Q147" i="43"/>
  <c r="CZ147" i="43"/>
  <c r="CJ147" i="43"/>
  <c r="BT147" i="43"/>
  <c r="BD147" i="43"/>
  <c r="AN147" i="43"/>
  <c r="X147" i="43"/>
  <c r="CP148" i="43"/>
  <c r="AD148" i="43"/>
  <c r="DB148" i="43"/>
  <c r="AP148" i="43"/>
  <c r="CX148" i="43"/>
  <c r="AL148" i="43"/>
  <c r="CW148" i="43"/>
  <c r="CG148" i="43"/>
  <c r="BQ148" i="43"/>
  <c r="BA148" i="43"/>
  <c r="AK148" i="43"/>
  <c r="U148" i="43"/>
  <c r="DD148" i="43"/>
  <c r="CN148" i="43"/>
  <c r="BX148" i="43"/>
  <c r="BH148" i="43"/>
  <c r="AR148" i="43"/>
  <c r="AB148" i="43"/>
  <c r="L148" i="43"/>
  <c r="CU148" i="43"/>
  <c r="CE148" i="43"/>
  <c r="BO148" i="43"/>
  <c r="AY148" i="43"/>
  <c r="AI148" i="43"/>
  <c r="S148" i="43"/>
  <c r="F148" i="43"/>
  <c r="F150" i="43"/>
  <c r="U150" i="43"/>
  <c r="AR150" i="43"/>
  <c r="AX150" i="43"/>
  <c r="DH150" i="43"/>
  <c r="AK150" i="43"/>
  <c r="AZ150" i="43"/>
  <c r="BW150" i="43"/>
  <c r="BQ150" i="43"/>
  <c r="Q150" i="43"/>
  <c r="BK150" i="43"/>
  <c r="BV150" i="43"/>
  <c r="AL150" i="43"/>
  <c r="BA150" i="43"/>
  <c r="BP150" i="43"/>
  <c r="CI150" i="43"/>
  <c r="W150" i="43"/>
  <c r="CH150" i="43"/>
  <c r="N150" i="43"/>
  <c r="BN150" i="43"/>
  <c r="AB150" i="43"/>
  <c r="AV150" i="43"/>
  <c r="BJ150" i="43"/>
  <c r="CE150" i="43"/>
  <c r="S150" i="43"/>
  <c r="BB150" i="43"/>
  <c r="CU147" i="43"/>
  <c r="AI147" i="43"/>
  <c r="DG147" i="43"/>
  <c r="AU147" i="43"/>
  <c r="AM147" i="43"/>
  <c r="BG147" i="43"/>
  <c r="DB147" i="43"/>
  <c r="CL147" i="43"/>
  <c r="BV147" i="43"/>
  <c r="BF147" i="43"/>
  <c r="AP147" i="43"/>
  <c r="Z147" i="43"/>
  <c r="DE147" i="43"/>
  <c r="CO147" i="43"/>
  <c r="BY147" i="43"/>
  <c r="BI147" i="43"/>
  <c r="AS147" i="43"/>
  <c r="AC147" i="43"/>
  <c r="M147" i="43"/>
  <c r="CV147" i="43"/>
  <c r="CF147" i="43"/>
  <c r="BP147" i="43"/>
  <c r="AZ147" i="43"/>
  <c r="AJ147" i="43"/>
  <c r="T147" i="43"/>
  <c r="CD148" i="43"/>
  <c r="BZ148" i="43"/>
  <c r="N148" i="43"/>
  <c r="CL148" i="43"/>
  <c r="Z148" i="43"/>
  <c r="CH148" i="43"/>
  <c r="V148" i="43"/>
  <c r="CS148" i="43"/>
  <c r="CC148" i="43"/>
  <c r="BM148" i="43"/>
  <c r="AW148" i="43"/>
  <c r="AG148" i="43"/>
  <c r="Q148" i="43"/>
  <c r="CZ148" i="43"/>
  <c r="CJ148" i="43"/>
  <c r="BT148" i="43"/>
  <c r="BD148" i="43"/>
  <c r="AN148" i="43"/>
  <c r="X148" i="43"/>
  <c r="DG148" i="43"/>
  <c r="CQ148" i="43"/>
  <c r="CA148" i="43"/>
  <c r="BK148" i="43"/>
  <c r="AU148" i="43"/>
  <c r="AE148" i="43"/>
  <c r="H147" i="43"/>
  <c r="S19" i="56"/>
  <c r="S17" i="56"/>
  <c r="S18" i="56"/>
  <c r="B173" i="43" s="1"/>
  <c r="E173" i="43" s="1"/>
  <c r="F173" i="43" s="1"/>
  <c r="M17" i="56"/>
  <c r="W17" i="56" s="1"/>
  <c r="M18" i="56"/>
  <c r="W17" i="55"/>
  <c r="DA149" i="43"/>
  <c r="AO149" i="43"/>
  <c r="CW149" i="43"/>
  <c r="AK149" i="43"/>
  <c r="M149" i="43"/>
  <c r="AW149" i="43"/>
  <c r="DD149" i="43"/>
  <c r="CN149" i="43"/>
  <c r="BX149" i="43"/>
  <c r="BH149" i="43"/>
  <c r="AR149" i="43"/>
  <c r="AB149" i="43"/>
  <c r="L149" i="43"/>
  <c r="CU149" i="43"/>
  <c r="CE149" i="43"/>
  <c r="BO149" i="43"/>
  <c r="AY149" i="43"/>
  <c r="AI149" i="43"/>
  <c r="S149" i="43"/>
  <c r="CX149" i="43"/>
  <c r="CH149" i="43"/>
  <c r="BR149" i="43"/>
  <c r="BB149" i="43"/>
  <c r="AL149" i="43"/>
  <c r="V149" i="43"/>
  <c r="CG143" i="43"/>
  <c r="U143" i="43"/>
  <c r="CC143" i="43"/>
  <c r="Q143" i="43"/>
  <c r="CO143" i="43"/>
  <c r="AC143" i="43"/>
  <c r="CZ143" i="43"/>
  <c r="CJ143" i="43"/>
  <c r="BT143" i="43"/>
  <c r="BD143" i="43"/>
  <c r="AN143" i="43"/>
  <c r="X143" i="43"/>
  <c r="DG143" i="43"/>
  <c r="CQ143" i="43"/>
  <c r="CA143" i="43"/>
  <c r="BK143" i="43"/>
  <c r="AU143" i="43"/>
  <c r="AE143" i="43"/>
  <c r="O143" i="43"/>
  <c r="CT143" i="43"/>
  <c r="CD143" i="43"/>
  <c r="BN143" i="43"/>
  <c r="AX143" i="43"/>
  <c r="AH143" i="43"/>
  <c r="R143" i="43"/>
  <c r="F149" i="43"/>
  <c r="CK149" i="43"/>
  <c r="Y149" i="43"/>
  <c r="CG149" i="43"/>
  <c r="U149" i="43"/>
  <c r="CS149" i="43"/>
  <c r="AG149" i="43"/>
  <c r="CZ149" i="43"/>
  <c r="CJ149" i="43"/>
  <c r="BT149" i="43"/>
  <c r="BD149" i="43"/>
  <c r="AN149" i="43"/>
  <c r="X149" i="43"/>
  <c r="DG149" i="43"/>
  <c r="CQ149" i="43"/>
  <c r="CA149" i="43"/>
  <c r="BK149" i="43"/>
  <c r="AU149" i="43"/>
  <c r="AE149" i="43"/>
  <c r="O149" i="43"/>
  <c r="CT149" i="43"/>
  <c r="CD149" i="43"/>
  <c r="BN149" i="43"/>
  <c r="AX149" i="43"/>
  <c r="AH149" i="43"/>
  <c r="R149" i="43"/>
  <c r="CK143" i="43"/>
  <c r="BQ143" i="43"/>
  <c r="DA143" i="43"/>
  <c r="BM143" i="43"/>
  <c r="BU143" i="43"/>
  <c r="BY143" i="43"/>
  <c r="M143" i="43"/>
  <c r="CV143" i="43"/>
  <c r="CF143" i="43"/>
  <c r="BP143" i="43"/>
  <c r="AZ143" i="43"/>
  <c r="AJ143" i="43"/>
  <c r="T143" i="43"/>
  <c r="DC143" i="43"/>
  <c r="CM143" i="43"/>
  <c r="BW143" i="43"/>
  <c r="BG143" i="43"/>
  <c r="AQ143" i="43"/>
  <c r="AA143" i="43"/>
  <c r="DF143" i="43"/>
  <c r="CP143" i="43"/>
  <c r="BZ143" i="43"/>
  <c r="BJ143" i="43"/>
  <c r="AT143" i="43"/>
  <c r="AD143" i="43"/>
  <c r="N143" i="43"/>
  <c r="Y143" i="43"/>
  <c r="BA143" i="43"/>
  <c r="BE143" i="43"/>
  <c r="AW143" i="43"/>
  <c r="AO143" i="43"/>
  <c r="BI143" i="43"/>
  <c r="DH143" i="43"/>
  <c r="CR143" i="43"/>
  <c r="CB143" i="43"/>
  <c r="BL143" i="43"/>
  <c r="AV143" i="43"/>
  <c r="AF143" i="43"/>
  <c r="P143" i="43"/>
  <c r="CY143" i="43"/>
  <c r="CI143" i="43"/>
  <c r="BS143" i="43"/>
  <c r="BC143" i="43"/>
  <c r="AM143" i="43"/>
  <c r="W143" i="43"/>
  <c r="DB143" i="43"/>
  <c r="CL143" i="43"/>
  <c r="BV143" i="43"/>
  <c r="BF143" i="43"/>
  <c r="AP143" i="43"/>
  <c r="Z143" i="43"/>
  <c r="P89" i="43"/>
  <c r="AF89" i="43"/>
  <c r="AV89" i="43"/>
  <c r="BL89" i="43"/>
  <c r="CB89" i="43"/>
  <c r="CR89" i="43"/>
  <c r="DH89" i="43"/>
  <c r="Y89" i="43"/>
  <c r="AO89" i="43"/>
  <c r="BE89" i="43"/>
  <c r="BU89" i="43"/>
  <c r="CK89" i="43"/>
  <c r="DA89" i="43"/>
  <c r="V89" i="43"/>
  <c r="AL89" i="43"/>
  <c r="BB89" i="43"/>
  <c r="BR89" i="43"/>
  <c r="CH89" i="43"/>
  <c r="CX89" i="43"/>
  <c r="AI89" i="43"/>
  <c r="CU89" i="43"/>
  <c r="BS89" i="43"/>
  <c r="AQ89" i="43"/>
  <c r="DC89" i="43"/>
  <c r="O89" i="43"/>
  <c r="F89" i="43"/>
  <c r="H89" i="43"/>
  <c r="L89" i="43"/>
  <c r="AB89" i="43"/>
  <c r="AR89" i="43"/>
  <c r="BH89" i="43"/>
  <c r="BX89" i="43"/>
  <c r="CN89" i="43"/>
  <c r="DD89" i="43"/>
  <c r="U89" i="43"/>
  <c r="AK89" i="43"/>
  <c r="BA89" i="43"/>
  <c r="BQ89" i="43"/>
  <c r="CG89" i="43"/>
  <c r="CW89" i="43"/>
  <c r="R89" i="43"/>
  <c r="AH89" i="43"/>
  <c r="AX89" i="43"/>
  <c r="BN89" i="43"/>
  <c r="CD89" i="43"/>
  <c r="CT89" i="43"/>
  <c r="S89" i="43"/>
  <c r="CE89" i="43"/>
  <c r="BC89" i="43"/>
  <c r="AA89" i="43"/>
  <c r="CM89" i="43"/>
  <c r="BK89" i="43"/>
  <c r="CQ89" i="43"/>
  <c r="X89" i="43"/>
  <c r="BD89" i="43"/>
  <c r="CJ89" i="43"/>
  <c r="Q89" i="43"/>
  <c r="AW89" i="43"/>
  <c r="CC89" i="43"/>
  <c r="N89" i="43"/>
  <c r="AT89" i="43"/>
  <c r="BZ89" i="43"/>
  <c r="DF89" i="43"/>
  <c r="AM89" i="43"/>
  <c r="BW89" i="43"/>
  <c r="AE89" i="43"/>
  <c r="AJ89" i="43"/>
  <c r="BP89" i="43"/>
  <c r="CV89" i="43"/>
  <c r="AC89" i="43"/>
  <c r="BI89" i="43"/>
  <c r="CO89" i="43"/>
  <c r="Z89" i="43"/>
  <c r="BF89" i="43"/>
  <c r="CL89" i="43"/>
  <c r="AY89" i="43"/>
  <c r="CI89" i="43"/>
  <c r="AU89" i="43"/>
  <c r="AN89" i="43"/>
  <c r="BT89" i="43"/>
  <c r="CZ89" i="43"/>
  <c r="AG89" i="43"/>
  <c r="BM89" i="43"/>
  <c r="CS89" i="43"/>
  <c r="AD89" i="43"/>
  <c r="BJ89" i="43"/>
  <c r="CP89" i="43"/>
  <c r="BO89" i="43"/>
  <c r="CY89" i="43"/>
  <c r="DG89" i="43"/>
  <c r="T89" i="43"/>
  <c r="AZ89" i="43"/>
  <c r="CF89" i="43"/>
  <c r="M89" i="43"/>
  <c r="AS89" i="43"/>
  <c r="BY89" i="43"/>
  <c r="DE89" i="43"/>
  <c r="AP89" i="43"/>
  <c r="BV89" i="43"/>
  <c r="DB89" i="43"/>
  <c r="W89" i="43"/>
  <c r="BG89" i="43"/>
  <c r="CA89" i="43"/>
  <c r="M88" i="43"/>
  <c r="AC88" i="43"/>
  <c r="AS88" i="43"/>
  <c r="BI88" i="43"/>
  <c r="BY88" i="43"/>
  <c r="CO88" i="43"/>
  <c r="DE88" i="43"/>
  <c r="Z88" i="43"/>
  <c r="AP88" i="43"/>
  <c r="BF88" i="43"/>
  <c r="BV88" i="43"/>
  <c r="CL88" i="43"/>
  <c r="DB88" i="43"/>
  <c r="W88" i="43"/>
  <c r="AM88" i="43"/>
  <c r="BC88" i="43"/>
  <c r="BS88" i="43"/>
  <c r="CI88" i="43"/>
  <c r="CY88" i="43"/>
  <c r="AN88" i="43"/>
  <c r="CZ88" i="43"/>
  <c r="BH88" i="43"/>
  <c r="P88" i="43"/>
  <c r="CB88" i="43"/>
  <c r="CF88" i="43"/>
  <c r="BP88" i="43"/>
  <c r="H88" i="43"/>
  <c r="Y88" i="43"/>
  <c r="AO88" i="43"/>
  <c r="BE88" i="43"/>
  <c r="BU88" i="43"/>
  <c r="CK88" i="43"/>
  <c r="DA88" i="43"/>
  <c r="V88" i="43"/>
  <c r="AL88" i="43"/>
  <c r="BB88" i="43"/>
  <c r="BR88" i="43"/>
  <c r="CH88" i="43"/>
  <c r="CX88" i="43"/>
  <c r="S88" i="43"/>
  <c r="AI88" i="43"/>
  <c r="AY88" i="43"/>
  <c r="BO88" i="43"/>
  <c r="CE88" i="43"/>
  <c r="CU88" i="43"/>
  <c r="X88" i="43"/>
  <c r="CJ88" i="43"/>
  <c r="AR88" i="43"/>
  <c r="DD88" i="43"/>
  <c r="BL88" i="43"/>
  <c r="T88" i="43"/>
  <c r="AZ88" i="43"/>
  <c r="AK88" i="43"/>
  <c r="BQ88" i="43"/>
  <c r="CW88" i="43"/>
  <c r="AH88" i="43"/>
  <c r="BN88" i="43"/>
  <c r="CT88" i="43"/>
  <c r="AE88" i="43"/>
  <c r="BK88" i="43"/>
  <c r="CQ88" i="43"/>
  <c r="BT88" i="43"/>
  <c r="CN88" i="43"/>
  <c r="DH88" i="43"/>
  <c r="Q88" i="43"/>
  <c r="AW88" i="43"/>
  <c r="CC88" i="43"/>
  <c r="N88" i="43"/>
  <c r="AT88" i="43"/>
  <c r="BZ88" i="43"/>
  <c r="DF88" i="43"/>
  <c r="AQ88" i="43"/>
  <c r="BW88" i="43"/>
  <c r="DC88" i="43"/>
  <c r="L88" i="43"/>
  <c r="AF88" i="43"/>
  <c r="AJ88" i="43"/>
  <c r="U88" i="43"/>
  <c r="BA88" i="43"/>
  <c r="CG88" i="43"/>
  <c r="R88" i="43"/>
  <c r="AX88" i="43"/>
  <c r="CD88" i="43"/>
  <c r="O88" i="43"/>
  <c r="AU88" i="43"/>
  <c r="CA88" i="43"/>
  <c r="DG88" i="43"/>
  <c r="AB88" i="43"/>
  <c r="AV88" i="43"/>
  <c r="CV88" i="43"/>
  <c r="F88" i="43"/>
  <c r="AG88" i="43"/>
  <c r="BM88" i="43"/>
  <c r="CS88" i="43"/>
  <c r="AD88" i="43"/>
  <c r="BJ88" i="43"/>
  <c r="CP88" i="43"/>
  <c r="AA88" i="43"/>
  <c r="BG88" i="43"/>
  <c r="CM88" i="43"/>
  <c r="BD88" i="43"/>
  <c r="BX88" i="43"/>
  <c r="CR88" i="43"/>
  <c r="R87" i="43"/>
  <c r="AH87" i="43"/>
  <c r="AX87" i="43"/>
  <c r="BN87" i="43"/>
  <c r="CD87" i="43"/>
  <c r="CT87" i="43"/>
  <c r="O87" i="43"/>
  <c r="AE87" i="43"/>
  <c r="AD87" i="43"/>
  <c r="BB87" i="43"/>
  <c r="BV87" i="43"/>
  <c r="CP87" i="43"/>
  <c r="S87" i="43"/>
  <c r="AM87" i="43"/>
  <c r="BC87" i="43"/>
  <c r="BS87" i="43"/>
  <c r="CI87" i="43"/>
  <c r="CY87" i="43"/>
  <c r="P87" i="43"/>
  <c r="AF87" i="43"/>
  <c r="AV87" i="43"/>
  <c r="BL87" i="43"/>
  <c r="CB87" i="43"/>
  <c r="CR87" i="43"/>
  <c r="DH87" i="43"/>
  <c r="BI87" i="43"/>
  <c r="Q87" i="43"/>
  <c r="CC87" i="43"/>
  <c r="BA87" i="43"/>
  <c r="BE87" i="43"/>
  <c r="DA87" i="43"/>
  <c r="F87" i="43"/>
  <c r="N87" i="43"/>
  <c r="AL87" i="43"/>
  <c r="BF87" i="43"/>
  <c r="BZ87" i="43"/>
  <c r="CX87" i="43"/>
  <c r="W87" i="43"/>
  <c r="AQ87" i="43"/>
  <c r="BG87" i="43"/>
  <c r="BW87" i="43"/>
  <c r="CM87" i="43"/>
  <c r="DC87" i="43"/>
  <c r="T87" i="43"/>
  <c r="AJ87" i="43"/>
  <c r="AZ87" i="43"/>
  <c r="BP87" i="43"/>
  <c r="CF87" i="43"/>
  <c r="CV87" i="43"/>
  <c r="M87" i="43"/>
  <c r="BY87" i="43"/>
  <c r="AG87" i="43"/>
  <c r="CS87" i="43"/>
  <c r="BQ87" i="43"/>
  <c r="BU87" i="43"/>
  <c r="AO87" i="43"/>
  <c r="H87" i="43"/>
  <c r="V87" i="43"/>
  <c r="AP87" i="43"/>
  <c r="BJ87" i="43"/>
  <c r="CH87" i="43"/>
  <c r="DB87" i="43"/>
  <c r="AA87" i="43"/>
  <c r="AU87" i="43"/>
  <c r="BK87" i="43"/>
  <c r="CA87" i="43"/>
  <c r="CQ87" i="43"/>
  <c r="DG87" i="43"/>
  <c r="X87" i="43"/>
  <c r="AN87" i="43"/>
  <c r="BD87" i="43"/>
  <c r="BT87" i="43"/>
  <c r="CJ87" i="43"/>
  <c r="CZ87" i="43"/>
  <c r="AC87" i="43"/>
  <c r="CO87" i="43"/>
  <c r="AW87" i="43"/>
  <c r="U87" i="43"/>
  <c r="CG87" i="43"/>
  <c r="Y87" i="43"/>
  <c r="Z87" i="43"/>
  <c r="AT87" i="43"/>
  <c r="BR87" i="43"/>
  <c r="CL87" i="43"/>
  <c r="DF87" i="43"/>
  <c r="AI87" i="43"/>
  <c r="AY87" i="43"/>
  <c r="BO87" i="43"/>
  <c r="CE87" i="43"/>
  <c r="CU87" i="43"/>
  <c r="L87" i="43"/>
  <c r="AB87" i="43"/>
  <c r="AR87" i="43"/>
  <c r="BH87" i="43"/>
  <c r="BX87" i="43"/>
  <c r="CN87" i="43"/>
  <c r="DD87" i="43"/>
  <c r="AS87" i="43"/>
  <c r="DE87" i="43"/>
  <c r="BM87" i="43"/>
  <c r="AK87" i="43"/>
  <c r="CW87" i="43"/>
  <c r="CK87" i="43"/>
  <c r="F90" i="43"/>
  <c r="BG90" i="43"/>
  <c r="CE90" i="43"/>
  <c r="BF90" i="43"/>
  <c r="V90" i="43"/>
  <c r="CS90" i="43"/>
  <c r="BR90" i="43"/>
  <c r="AC90" i="43"/>
  <c r="AE90" i="43"/>
  <c r="AZ90" i="43"/>
  <c r="U90" i="43"/>
  <c r="AQ90" i="43"/>
  <c r="BO90" i="43"/>
  <c r="AK90" i="43"/>
  <c r="DD90" i="43"/>
  <c r="CC90" i="43"/>
  <c r="BV90" i="43"/>
  <c r="AX90" i="43"/>
  <c r="O90" i="43"/>
  <c r="AD90" i="43"/>
  <c r="CY90" i="43"/>
  <c r="CB90" i="43"/>
  <c r="AW90" i="43"/>
  <c r="R90" i="43"/>
  <c r="AI90" i="43"/>
  <c r="BE90" i="43"/>
  <c r="Z90" i="43"/>
  <c r="CV90" i="43"/>
  <c r="BU90" i="43"/>
  <c r="DB90" i="43"/>
  <c r="CA90" i="43"/>
  <c r="T90" i="43"/>
  <c r="DE90" i="43"/>
  <c r="AO90" i="43"/>
  <c r="BI90" i="43"/>
  <c r="AF90" i="43"/>
  <c r="AA90" i="43"/>
  <c r="P90" i="43"/>
  <c r="BM90" i="43"/>
  <c r="BD90" i="43"/>
  <c r="BK90" i="43"/>
  <c r="BL90" i="43"/>
  <c r="BQ90" i="43"/>
  <c r="CD90" i="43"/>
  <c r="AJ90" i="43"/>
  <c r="AV90" i="43"/>
  <c r="AG90" i="43"/>
  <c r="BZ90" i="43"/>
  <c r="BA90" i="43"/>
  <c r="BT90" i="43"/>
  <c r="W90" i="43"/>
  <c r="CL90" i="43"/>
  <c r="BY90" i="43"/>
  <c r="H90" i="43"/>
  <c r="Y90" i="43"/>
  <c r="BX90" i="43"/>
  <c r="DF90" i="43"/>
  <c r="CT90" i="43"/>
  <c r="BS90" i="43"/>
  <c r="CR90" i="43"/>
  <c r="CG90" i="43"/>
  <c r="S90" i="43"/>
  <c r="BW90" i="43"/>
  <c r="BP90" i="43"/>
  <c r="BB90" i="43"/>
  <c r="AH90" i="43"/>
  <c r="Q90" i="43"/>
  <c r="AL90" i="43"/>
  <c r="DG90" i="43"/>
  <c r="AM90" i="43"/>
  <c r="AT90" i="43"/>
  <c r="CN90" i="43"/>
  <c r="AN90" i="43"/>
  <c r="BN90" i="43"/>
  <c r="CI90" i="43"/>
  <c r="DH90" i="43"/>
  <c r="CW90" i="43"/>
  <c r="AY90" i="43"/>
  <c r="CM90" i="43"/>
  <c r="CF90" i="43"/>
  <c r="CK90" i="43"/>
  <c r="CX90" i="43"/>
  <c r="CO90" i="43"/>
  <c r="M90" i="43"/>
  <c r="CJ90" i="43"/>
  <c r="BJ90" i="43"/>
  <c r="AS90" i="43"/>
  <c r="CU90" i="43"/>
  <c r="AR90" i="43"/>
  <c r="CP90" i="43"/>
  <c r="AU90" i="43"/>
  <c r="AP90" i="43"/>
  <c r="AB90" i="43"/>
  <c r="X90" i="43"/>
  <c r="N90" i="43"/>
  <c r="DC90" i="43"/>
  <c r="L90" i="43"/>
  <c r="DA90" i="43"/>
  <c r="BC90" i="43"/>
  <c r="CQ90" i="43"/>
  <c r="CH90" i="43"/>
  <c r="BH90" i="43"/>
  <c r="CZ90" i="43"/>
  <c r="W18" i="55"/>
  <c r="F115" i="43"/>
  <c r="H115" i="43"/>
  <c r="W115" i="43"/>
  <c r="AM115" i="43"/>
  <c r="BC115" i="43"/>
  <c r="BS115" i="43"/>
  <c r="CI115" i="43"/>
  <c r="CY115" i="43"/>
  <c r="P115" i="43"/>
  <c r="AF115" i="43"/>
  <c r="AV115" i="43"/>
  <c r="BL115" i="43"/>
  <c r="CB115" i="43"/>
  <c r="CR115" i="43"/>
  <c r="DH115" i="43"/>
  <c r="Y115" i="43"/>
  <c r="AO115" i="43"/>
  <c r="BE115" i="43"/>
  <c r="BU115" i="43"/>
  <c r="CK115" i="43"/>
  <c r="DA115" i="43"/>
  <c r="BF115" i="43"/>
  <c r="N115" i="43"/>
  <c r="BZ115" i="43"/>
  <c r="AH115" i="43"/>
  <c r="CT115" i="43"/>
  <c r="BR115" i="43"/>
  <c r="AA115" i="43"/>
  <c r="AQ115" i="43"/>
  <c r="BG115" i="43"/>
  <c r="BW115" i="43"/>
  <c r="CM115" i="43"/>
  <c r="DC115" i="43"/>
  <c r="T115" i="43"/>
  <c r="AJ115" i="43"/>
  <c r="AZ115" i="43"/>
  <c r="BP115" i="43"/>
  <c r="CF115" i="43"/>
  <c r="CV115" i="43"/>
  <c r="M115" i="43"/>
  <c r="AC115" i="43"/>
  <c r="AS115" i="43"/>
  <c r="BI115" i="43"/>
  <c r="BY115" i="43"/>
  <c r="CO115" i="43"/>
  <c r="DE115" i="43"/>
  <c r="BV115" i="43"/>
  <c r="AD115" i="43"/>
  <c r="CP115" i="43"/>
  <c r="AX115" i="43"/>
  <c r="AL115" i="43"/>
  <c r="V115" i="43"/>
  <c r="AE115" i="43"/>
  <c r="BK115" i="43"/>
  <c r="CQ115" i="43"/>
  <c r="X115" i="43"/>
  <c r="BD115" i="43"/>
  <c r="CJ115" i="43"/>
  <c r="Q115" i="43"/>
  <c r="AW115" i="43"/>
  <c r="CC115" i="43"/>
  <c r="Z115" i="43"/>
  <c r="AT115" i="43"/>
  <c r="BN115" i="43"/>
  <c r="CH115" i="43"/>
  <c r="AI115" i="43"/>
  <c r="BO115" i="43"/>
  <c r="CU115" i="43"/>
  <c r="AB115" i="43"/>
  <c r="BH115" i="43"/>
  <c r="CN115" i="43"/>
  <c r="U115" i="43"/>
  <c r="BA115" i="43"/>
  <c r="CG115" i="43"/>
  <c r="AP115" i="43"/>
  <c r="BJ115" i="43"/>
  <c r="CD115" i="43"/>
  <c r="O115" i="43"/>
  <c r="CA115" i="43"/>
  <c r="AN115" i="43"/>
  <c r="CZ115" i="43"/>
  <c r="BM115" i="43"/>
  <c r="CL115" i="43"/>
  <c r="CX115" i="43"/>
  <c r="S115" i="43"/>
  <c r="CE115" i="43"/>
  <c r="AR115" i="43"/>
  <c r="DD115" i="43"/>
  <c r="BQ115" i="43"/>
  <c r="DB115" i="43"/>
  <c r="BB115" i="43"/>
  <c r="AU115" i="43"/>
  <c r="DG115" i="43"/>
  <c r="BT115" i="43"/>
  <c r="AG115" i="43"/>
  <c r="CS115" i="43"/>
  <c r="DF115" i="43"/>
  <c r="AY115" i="43"/>
  <c r="CW115" i="43"/>
  <c r="L115" i="43"/>
  <c r="R115" i="43"/>
  <c r="BX115" i="43"/>
  <c r="AK115" i="43"/>
  <c r="W17" i="49"/>
  <c r="W16" i="49"/>
  <c r="B111" i="43"/>
  <c r="E111" i="43" s="1"/>
  <c r="F113" i="43"/>
  <c r="H113" i="43"/>
  <c r="X113" i="43"/>
  <c r="AN113" i="43"/>
  <c r="BD113" i="43"/>
  <c r="BT113" i="43"/>
  <c r="CJ113" i="43"/>
  <c r="CZ113" i="43"/>
  <c r="Q113" i="43"/>
  <c r="AG113" i="43"/>
  <c r="AW113" i="43"/>
  <c r="BM113" i="43"/>
  <c r="CC113" i="43"/>
  <c r="CS113" i="43"/>
  <c r="N113" i="43"/>
  <c r="AD113" i="43"/>
  <c r="AT113" i="43"/>
  <c r="BJ113" i="43"/>
  <c r="BZ113" i="43"/>
  <c r="CP113" i="43"/>
  <c r="DF113" i="43"/>
  <c r="BK113" i="43"/>
  <c r="S113" i="43"/>
  <c r="CE113" i="43"/>
  <c r="BC113" i="43"/>
  <c r="BW113" i="43"/>
  <c r="DC113" i="43"/>
  <c r="L113" i="43"/>
  <c r="AB113" i="43"/>
  <c r="AR113" i="43"/>
  <c r="BH113" i="43"/>
  <c r="BX113" i="43"/>
  <c r="CN113" i="43"/>
  <c r="DD113" i="43"/>
  <c r="U113" i="43"/>
  <c r="AK113" i="43"/>
  <c r="BA113" i="43"/>
  <c r="BQ113" i="43"/>
  <c r="CG113" i="43"/>
  <c r="CW113" i="43"/>
  <c r="R113" i="43"/>
  <c r="AH113" i="43"/>
  <c r="AX113" i="43"/>
  <c r="BN113" i="43"/>
  <c r="CD113" i="43"/>
  <c r="CT113" i="43"/>
  <c r="O113" i="43"/>
  <c r="CA113" i="43"/>
  <c r="AI113" i="43"/>
  <c r="CU113" i="43"/>
  <c r="BS113" i="43"/>
  <c r="AA113" i="43"/>
  <c r="BG113" i="43"/>
  <c r="T113" i="43"/>
  <c r="AZ113" i="43"/>
  <c r="CF113" i="43"/>
  <c r="M113" i="43"/>
  <c r="AS113" i="43"/>
  <c r="BY113" i="43"/>
  <c r="DE113" i="43"/>
  <c r="AP113" i="43"/>
  <c r="BV113" i="43"/>
  <c r="DB113" i="43"/>
  <c r="DG113" i="43"/>
  <c r="AM113" i="43"/>
  <c r="AQ113" i="43"/>
  <c r="AF113" i="43"/>
  <c r="BL113" i="43"/>
  <c r="CR113" i="43"/>
  <c r="Y113" i="43"/>
  <c r="BE113" i="43"/>
  <c r="CK113" i="43"/>
  <c r="V113" i="43"/>
  <c r="BB113" i="43"/>
  <c r="CH113" i="43"/>
  <c r="AE113" i="43"/>
  <c r="AY113" i="43"/>
  <c r="CI113" i="43"/>
  <c r="AJ113" i="43"/>
  <c r="BP113" i="43"/>
  <c r="CV113" i="43"/>
  <c r="AC113" i="43"/>
  <c r="BI113" i="43"/>
  <c r="CO113" i="43"/>
  <c r="Z113" i="43"/>
  <c r="BF113" i="43"/>
  <c r="CL113" i="43"/>
  <c r="AU113" i="43"/>
  <c r="BO113" i="43"/>
  <c r="CY113" i="43"/>
  <c r="DH113" i="43"/>
  <c r="AL113" i="43"/>
  <c r="W113" i="43"/>
  <c r="P113" i="43"/>
  <c r="AO113" i="43"/>
  <c r="BR113" i="43"/>
  <c r="CM113" i="43"/>
  <c r="AV113" i="43"/>
  <c r="BU113" i="43"/>
  <c r="CX113" i="43"/>
  <c r="CB113" i="43"/>
  <c r="DA113" i="43"/>
  <c r="CQ113" i="43"/>
  <c r="F92" i="43"/>
  <c r="H92" i="43"/>
  <c r="N92" i="43"/>
  <c r="AD92" i="43"/>
  <c r="AT92" i="43"/>
  <c r="W92" i="43"/>
  <c r="AM92" i="43"/>
  <c r="BC92" i="43"/>
  <c r="BS92" i="43"/>
  <c r="CI92" i="43"/>
  <c r="CY92" i="43"/>
  <c r="P92" i="43"/>
  <c r="AF92" i="43"/>
  <c r="AV92" i="43"/>
  <c r="BL92" i="43"/>
  <c r="CB92" i="43"/>
  <c r="CR92" i="43"/>
  <c r="DH92" i="43"/>
  <c r="BJ92" i="43"/>
  <c r="CP92" i="43"/>
  <c r="AC92" i="43"/>
  <c r="BU92" i="43"/>
  <c r="DA92" i="43"/>
  <c r="BF92" i="43"/>
  <c r="CL92" i="43"/>
  <c r="BY92" i="43"/>
  <c r="BI92" i="43"/>
  <c r="CW92" i="43"/>
  <c r="R92" i="43"/>
  <c r="AH92" i="43"/>
  <c r="AX92" i="43"/>
  <c r="AA92" i="43"/>
  <c r="AQ92" i="43"/>
  <c r="BG92" i="43"/>
  <c r="BW92" i="43"/>
  <c r="CM92" i="43"/>
  <c r="DC92" i="43"/>
  <c r="T92" i="43"/>
  <c r="AJ92" i="43"/>
  <c r="AZ92" i="43"/>
  <c r="BP92" i="43"/>
  <c r="CF92" i="43"/>
  <c r="CV92" i="43"/>
  <c r="Y92" i="43"/>
  <c r="BR92" i="43"/>
  <c r="CX92" i="43"/>
  <c r="AS92" i="43"/>
  <c r="CC92" i="43"/>
  <c r="Q92" i="43"/>
  <c r="BN92" i="43"/>
  <c r="CT92" i="43"/>
  <c r="DE92" i="43"/>
  <c r="CO92" i="43"/>
  <c r="AP92" i="43"/>
  <c r="AI92" i="43"/>
  <c r="BO92" i="43"/>
  <c r="CU92" i="43"/>
  <c r="AB92" i="43"/>
  <c r="BH92" i="43"/>
  <c r="CN92" i="43"/>
  <c r="BB92" i="43"/>
  <c r="M92" i="43"/>
  <c r="CS92" i="43"/>
  <c r="CD92" i="43"/>
  <c r="CG92" i="43"/>
  <c r="V92" i="43"/>
  <c r="O92" i="43"/>
  <c r="AU92" i="43"/>
  <c r="CA92" i="43"/>
  <c r="DG92" i="43"/>
  <c r="AN92" i="43"/>
  <c r="BT92" i="43"/>
  <c r="CZ92" i="43"/>
  <c r="BZ92" i="43"/>
  <c r="BE92" i="43"/>
  <c r="AG92" i="43"/>
  <c r="DB92" i="43"/>
  <c r="U92" i="43"/>
  <c r="Z92" i="43"/>
  <c r="S92" i="43"/>
  <c r="AY92" i="43"/>
  <c r="CE92" i="43"/>
  <c r="L92" i="43"/>
  <c r="AR92" i="43"/>
  <c r="BX92" i="43"/>
  <c r="DD92" i="43"/>
  <c r="CH92" i="43"/>
  <c r="BM92" i="43"/>
  <c r="AW92" i="43"/>
  <c r="AK92" i="43"/>
  <c r="BQ92" i="43"/>
  <c r="CQ92" i="43"/>
  <c r="AO92" i="43"/>
  <c r="BA92" i="43"/>
  <c r="AL92" i="43"/>
  <c r="X92" i="43"/>
  <c r="DF92" i="43"/>
  <c r="AE92" i="43"/>
  <c r="BD92" i="43"/>
  <c r="CK92" i="43"/>
  <c r="BK92" i="43"/>
  <c r="CJ92" i="43"/>
  <c r="BV92" i="43"/>
  <c r="F141" i="43"/>
  <c r="H141" i="43"/>
  <c r="F135" i="43"/>
  <c r="H135" i="43"/>
  <c r="F125" i="43"/>
  <c r="H125" i="43"/>
  <c r="Y125" i="43"/>
  <c r="AO125" i="43"/>
  <c r="BE125" i="43"/>
  <c r="BU125" i="43"/>
  <c r="CK125" i="43"/>
  <c r="DA125" i="43"/>
  <c r="V125" i="43"/>
  <c r="AL125" i="43"/>
  <c r="BB125" i="43"/>
  <c r="BR125" i="43"/>
  <c r="CH125" i="43"/>
  <c r="CX125" i="43"/>
  <c r="S125" i="43"/>
  <c r="AI125" i="43"/>
  <c r="AY125" i="43"/>
  <c r="BO125" i="43"/>
  <c r="CE125" i="43"/>
  <c r="CU125" i="43"/>
  <c r="T125" i="43"/>
  <c r="CF125" i="43"/>
  <c r="BD125" i="43"/>
  <c r="P125" i="43"/>
  <c r="BH125" i="43"/>
  <c r="AF125" i="43"/>
  <c r="CR125" i="43"/>
  <c r="M125" i="43"/>
  <c r="AC125" i="43"/>
  <c r="AS125" i="43"/>
  <c r="BI125" i="43"/>
  <c r="BY125" i="43"/>
  <c r="CO125" i="43"/>
  <c r="DE125" i="43"/>
  <c r="Z125" i="43"/>
  <c r="AP125" i="43"/>
  <c r="BF125" i="43"/>
  <c r="BV125" i="43"/>
  <c r="CL125" i="43"/>
  <c r="DB125" i="43"/>
  <c r="W125" i="43"/>
  <c r="AM125" i="43"/>
  <c r="BC125" i="43"/>
  <c r="BS125" i="43"/>
  <c r="CI125" i="43"/>
  <c r="CY125" i="43"/>
  <c r="AJ125" i="43"/>
  <c r="CV125" i="43"/>
  <c r="BT125" i="43"/>
  <c r="L125" i="43"/>
  <c r="BX125" i="43"/>
  <c r="AV125" i="43"/>
  <c r="DH125" i="43"/>
  <c r="Q125" i="43"/>
  <c r="AW125" i="43"/>
  <c r="CC125" i="43"/>
  <c r="N125" i="43"/>
  <c r="AT125" i="43"/>
  <c r="BZ125" i="43"/>
  <c r="DF125" i="43"/>
  <c r="AQ125" i="43"/>
  <c r="BW125" i="43"/>
  <c r="DC125" i="43"/>
  <c r="X125" i="43"/>
  <c r="AB125" i="43"/>
  <c r="BL125" i="43"/>
  <c r="U125" i="43"/>
  <c r="BA125" i="43"/>
  <c r="CG125" i="43"/>
  <c r="R125" i="43"/>
  <c r="AX125" i="43"/>
  <c r="CD125" i="43"/>
  <c r="O125" i="43"/>
  <c r="AU125" i="43"/>
  <c r="CA125" i="43"/>
  <c r="DG125" i="43"/>
  <c r="AN125" i="43"/>
  <c r="AR125" i="43"/>
  <c r="CB125" i="43"/>
  <c r="AG125" i="43"/>
  <c r="BM125" i="43"/>
  <c r="CS125" i="43"/>
  <c r="AD125" i="43"/>
  <c r="BJ125" i="43"/>
  <c r="CP125" i="43"/>
  <c r="AA125" i="43"/>
  <c r="BQ125" i="43"/>
  <c r="CT125" i="43"/>
  <c r="CM125" i="43"/>
  <c r="CJ125" i="43"/>
  <c r="CW125" i="43"/>
  <c r="AE125" i="43"/>
  <c r="CQ125" i="43"/>
  <c r="CZ125" i="43"/>
  <c r="BG125" i="43"/>
  <c r="CN125" i="43"/>
  <c r="AK125" i="43"/>
  <c r="BK125" i="43"/>
  <c r="DD125" i="43"/>
  <c r="AZ125" i="43"/>
  <c r="BP125" i="43"/>
  <c r="AH125" i="43"/>
  <c r="BN125" i="43"/>
  <c r="F120" i="43"/>
  <c r="H120" i="43"/>
  <c r="O120" i="43"/>
  <c r="AE120" i="43"/>
  <c r="AU120" i="43"/>
  <c r="BK120" i="43"/>
  <c r="CA120" i="43"/>
  <c r="CQ120" i="43"/>
  <c r="DG120" i="43"/>
  <c r="AB120" i="43"/>
  <c r="AW120" i="43"/>
  <c r="BR120" i="43"/>
  <c r="CN120" i="43"/>
  <c r="M120" i="43"/>
  <c r="AH120" i="43"/>
  <c r="BD120" i="43"/>
  <c r="BY120" i="43"/>
  <c r="CT120" i="43"/>
  <c r="T120" i="43"/>
  <c r="AO120" i="43"/>
  <c r="BJ120" i="43"/>
  <c r="CF120" i="43"/>
  <c r="DA120" i="43"/>
  <c r="BV120" i="43"/>
  <c r="BF120" i="43"/>
  <c r="AP120" i="43"/>
  <c r="Z120" i="43"/>
  <c r="DH120" i="43"/>
  <c r="S120" i="43"/>
  <c r="AI120" i="43"/>
  <c r="AY120" i="43"/>
  <c r="BO120" i="43"/>
  <c r="CE120" i="43"/>
  <c r="CU120" i="43"/>
  <c r="L120" i="43"/>
  <c r="AG120" i="43"/>
  <c r="BB120" i="43"/>
  <c r="BX120" i="43"/>
  <c r="CS120" i="43"/>
  <c r="R120" i="43"/>
  <c r="AN120" i="43"/>
  <c r="BI120" i="43"/>
  <c r="CD120" i="43"/>
  <c r="CZ120" i="43"/>
  <c r="Y120" i="43"/>
  <c r="AT120" i="43"/>
  <c r="BP120" i="43"/>
  <c r="CK120" i="43"/>
  <c r="DF120" i="43"/>
  <c r="CR120" i="43"/>
  <c r="CB120" i="43"/>
  <c r="BL120" i="43"/>
  <c r="AV120" i="43"/>
  <c r="AA120" i="43"/>
  <c r="BG120" i="43"/>
  <c r="CM120" i="43"/>
  <c r="V120" i="43"/>
  <c r="BM120" i="43"/>
  <c r="DD120" i="43"/>
  <c r="AX120" i="43"/>
  <c r="CO120" i="43"/>
  <c r="AJ120" i="43"/>
  <c r="BZ120" i="43"/>
  <c r="BA120" i="43"/>
  <c r="U120" i="43"/>
  <c r="CL120" i="43"/>
  <c r="CI120" i="43"/>
  <c r="AM120" i="43"/>
  <c r="BS120" i="43"/>
  <c r="CY120" i="43"/>
  <c r="AL120" i="43"/>
  <c r="CC120" i="43"/>
  <c r="X120" i="43"/>
  <c r="BN120" i="43"/>
  <c r="DE120" i="43"/>
  <c r="AZ120" i="43"/>
  <c r="CP120" i="43"/>
  <c r="P120" i="43"/>
  <c r="CG120" i="43"/>
  <c r="Q120" i="43"/>
  <c r="AQ120" i="43"/>
  <c r="BW120" i="43"/>
  <c r="DC120" i="43"/>
  <c r="AR120" i="43"/>
  <c r="CH120" i="43"/>
  <c r="AC120" i="43"/>
  <c r="BT120" i="43"/>
  <c r="N120" i="43"/>
  <c r="BE120" i="43"/>
  <c r="CV120" i="43"/>
  <c r="AK120" i="43"/>
  <c r="DB120" i="43"/>
  <c r="BC120" i="43"/>
  <c r="CX120" i="43"/>
  <c r="BU120" i="43"/>
  <c r="AS120" i="43"/>
  <c r="AF120" i="43"/>
  <c r="AD120" i="43"/>
  <c r="W120" i="43"/>
  <c r="CJ120" i="43"/>
  <c r="CW120" i="43"/>
  <c r="BH120" i="43"/>
  <c r="BQ120" i="43"/>
  <c r="F101" i="43"/>
  <c r="H101" i="43"/>
  <c r="M101" i="43"/>
  <c r="AC101" i="43"/>
  <c r="AS101" i="43"/>
  <c r="BI101" i="43"/>
  <c r="BY101" i="43"/>
  <c r="CO101" i="43"/>
  <c r="DE101" i="43"/>
  <c r="Z101" i="43"/>
  <c r="AP101" i="43"/>
  <c r="BF101" i="43"/>
  <c r="BV101" i="43"/>
  <c r="CL101" i="43"/>
  <c r="DB101" i="43"/>
  <c r="W101" i="43"/>
  <c r="AM101" i="43"/>
  <c r="BC101" i="43"/>
  <c r="BS101" i="43"/>
  <c r="CI101" i="43"/>
  <c r="CY101" i="43"/>
  <c r="AB101" i="43"/>
  <c r="CN101" i="43"/>
  <c r="AV101" i="43"/>
  <c r="DH101" i="43"/>
  <c r="BP101" i="43"/>
  <c r="CJ101" i="43"/>
  <c r="BT101" i="43"/>
  <c r="Q101" i="43"/>
  <c r="AG101" i="43"/>
  <c r="AW101" i="43"/>
  <c r="BM101" i="43"/>
  <c r="CC101" i="43"/>
  <c r="CS101" i="43"/>
  <c r="N101" i="43"/>
  <c r="AD101" i="43"/>
  <c r="AT101" i="43"/>
  <c r="BJ101" i="43"/>
  <c r="BZ101" i="43"/>
  <c r="CP101" i="43"/>
  <c r="DF101" i="43"/>
  <c r="AA101" i="43"/>
  <c r="AQ101" i="43"/>
  <c r="BG101" i="43"/>
  <c r="BW101" i="43"/>
  <c r="CM101" i="43"/>
  <c r="DC101" i="43"/>
  <c r="AR101" i="43"/>
  <c r="DD101" i="43"/>
  <c r="BL101" i="43"/>
  <c r="T101" i="43"/>
  <c r="CF101" i="43"/>
  <c r="AN101" i="43"/>
  <c r="AK101" i="43"/>
  <c r="BQ101" i="43"/>
  <c r="CW101" i="43"/>
  <c r="AH101" i="43"/>
  <c r="BN101" i="43"/>
  <c r="CT101" i="43"/>
  <c r="AE101" i="43"/>
  <c r="BK101" i="43"/>
  <c r="CQ101" i="43"/>
  <c r="BH101" i="43"/>
  <c r="CB101" i="43"/>
  <c r="CV101" i="43"/>
  <c r="AO101" i="43"/>
  <c r="BU101" i="43"/>
  <c r="DA101" i="43"/>
  <c r="AL101" i="43"/>
  <c r="BR101" i="43"/>
  <c r="CX101" i="43"/>
  <c r="AI101" i="43"/>
  <c r="BO101" i="43"/>
  <c r="CU101" i="43"/>
  <c r="BX101" i="43"/>
  <c r="CR101" i="43"/>
  <c r="X101" i="43"/>
  <c r="U101" i="43"/>
  <c r="BA101" i="43"/>
  <c r="CG101" i="43"/>
  <c r="R101" i="43"/>
  <c r="AX101" i="43"/>
  <c r="CD101" i="43"/>
  <c r="O101" i="43"/>
  <c r="AU101" i="43"/>
  <c r="CA101" i="43"/>
  <c r="DG101" i="43"/>
  <c r="P101" i="43"/>
  <c r="AJ101" i="43"/>
  <c r="CZ101" i="43"/>
  <c r="CK101" i="43"/>
  <c r="S101" i="43"/>
  <c r="AF101" i="43"/>
  <c r="V101" i="43"/>
  <c r="AY101" i="43"/>
  <c r="AZ101" i="43"/>
  <c r="BB101" i="43"/>
  <c r="BD101" i="43"/>
  <c r="CH101" i="43"/>
  <c r="CE101" i="43"/>
  <c r="L101" i="43"/>
  <c r="Y101" i="43"/>
  <c r="BE101" i="43"/>
  <c r="F98" i="43"/>
  <c r="H98" i="43"/>
  <c r="AA98" i="43"/>
  <c r="CM98" i="43"/>
  <c r="AZ98" i="43"/>
  <c r="M98" i="43"/>
  <c r="BY98" i="43"/>
  <c r="N98" i="43"/>
  <c r="BF98" i="43"/>
  <c r="AM98" i="43"/>
  <c r="AO98" i="43"/>
  <c r="AE98" i="43"/>
  <c r="CQ98" i="43"/>
  <c r="BD98" i="43"/>
  <c r="Q98" i="43"/>
  <c r="CC98" i="43"/>
  <c r="P98" i="43"/>
  <c r="BU98" i="43"/>
  <c r="AY98" i="43"/>
  <c r="L98" i="43"/>
  <c r="BX98" i="43"/>
  <c r="AK98" i="43"/>
  <c r="CW98" i="43"/>
  <c r="AP98" i="43"/>
  <c r="CY98" i="43"/>
  <c r="DA98" i="43"/>
  <c r="V98" i="43"/>
  <c r="AQ98" i="43"/>
  <c r="DC98" i="43"/>
  <c r="BP98" i="43"/>
  <c r="AC98" i="43"/>
  <c r="CO98" i="43"/>
  <c r="BV98" i="43"/>
  <c r="BB98" i="43"/>
  <c r="CI98" i="43"/>
  <c r="CK98" i="43"/>
  <c r="AU98" i="43"/>
  <c r="DG98" i="43"/>
  <c r="BT98" i="43"/>
  <c r="AG98" i="43"/>
  <c r="CS98" i="43"/>
  <c r="BL98" i="43"/>
  <c r="AX98" i="43"/>
  <c r="BO98" i="43"/>
  <c r="AB98" i="43"/>
  <c r="CN98" i="43"/>
  <c r="BA98" i="43"/>
  <c r="DF98" i="43"/>
  <c r="AL98" i="43"/>
  <c r="AV98" i="43"/>
  <c r="Z98" i="43"/>
  <c r="AD98" i="43"/>
  <c r="AH98" i="43"/>
  <c r="AJ98" i="43"/>
  <c r="BI98" i="43"/>
  <c r="BJ98" i="43"/>
  <c r="CR98" i="43"/>
  <c r="CA98" i="43"/>
  <c r="CZ98" i="43"/>
  <c r="BS98" i="43"/>
  <c r="AI98" i="43"/>
  <c r="BH98" i="43"/>
  <c r="CG98" i="43"/>
  <c r="BC98" i="43"/>
  <c r="CL98" i="43"/>
  <c r="BG98" i="43"/>
  <c r="CF98" i="43"/>
  <c r="DE98" i="43"/>
  <c r="CX98" i="43"/>
  <c r="R98" i="43"/>
  <c r="X98" i="43"/>
  <c r="AW98" i="43"/>
  <c r="CB98" i="43"/>
  <c r="CE98" i="43"/>
  <c r="DD98" i="43"/>
  <c r="AT98" i="43"/>
  <c r="DH98" i="43"/>
  <c r="CP98" i="43"/>
  <c r="BW98" i="43"/>
  <c r="CV98" i="43"/>
  <c r="BZ98" i="43"/>
  <c r="CT98" i="43"/>
  <c r="O98" i="43"/>
  <c r="AN98" i="43"/>
  <c r="BM98" i="43"/>
  <c r="Y98" i="43"/>
  <c r="CU98" i="43"/>
  <c r="U98" i="43"/>
  <c r="DB98" i="43"/>
  <c r="BE98" i="43"/>
  <c r="BN98" i="43"/>
  <c r="AF98" i="43"/>
  <c r="S98" i="43"/>
  <c r="CH98" i="43"/>
  <c r="T98" i="43"/>
  <c r="BK98" i="43"/>
  <c r="AR98" i="43"/>
  <c r="AS98" i="43"/>
  <c r="CJ98" i="43"/>
  <c r="BQ98" i="43"/>
  <c r="BR98" i="43"/>
  <c r="W98" i="43"/>
  <c r="CD98" i="43"/>
  <c r="W17" i="54"/>
  <c r="W16" i="54"/>
  <c r="B151" i="43"/>
  <c r="E151" i="43" s="1"/>
  <c r="F152" i="43"/>
  <c r="H152" i="43"/>
  <c r="X152" i="43"/>
  <c r="AB152" i="43"/>
  <c r="AR152" i="43"/>
  <c r="BH152" i="43"/>
  <c r="BX152" i="43"/>
  <c r="CN152" i="43"/>
  <c r="DD152" i="43"/>
  <c r="U152" i="43"/>
  <c r="AK152" i="43"/>
  <c r="BA152" i="43"/>
  <c r="BQ152" i="43"/>
  <c r="CG152" i="43"/>
  <c r="CW152" i="43"/>
  <c r="R152" i="43"/>
  <c r="AH152" i="43"/>
  <c r="AX152" i="43"/>
  <c r="BN152" i="43"/>
  <c r="CD152" i="43"/>
  <c r="CT152" i="43"/>
  <c r="S152" i="43"/>
  <c r="CE152" i="43"/>
  <c r="W152" i="43"/>
  <c r="CI152" i="43"/>
  <c r="AA152" i="43"/>
  <c r="CM152" i="43"/>
  <c r="DG152" i="43"/>
  <c r="L152" i="43"/>
  <c r="AF152" i="43"/>
  <c r="AV152" i="43"/>
  <c r="BL152" i="43"/>
  <c r="CB152" i="43"/>
  <c r="CR152" i="43"/>
  <c r="DH152" i="43"/>
  <c r="Y152" i="43"/>
  <c r="AO152" i="43"/>
  <c r="BE152" i="43"/>
  <c r="BU152" i="43"/>
  <c r="CK152" i="43"/>
  <c r="DA152" i="43"/>
  <c r="V152" i="43"/>
  <c r="AL152" i="43"/>
  <c r="BB152" i="43"/>
  <c r="BR152" i="43"/>
  <c r="CH152" i="43"/>
  <c r="CX152" i="43"/>
  <c r="AI152" i="43"/>
  <c r="CU152" i="43"/>
  <c r="AM152" i="43"/>
  <c r="CY152" i="43"/>
  <c r="AQ152" i="43"/>
  <c r="DC152" i="43"/>
  <c r="P152" i="43"/>
  <c r="AJ152" i="43"/>
  <c r="AZ152" i="43"/>
  <c r="BP152" i="43"/>
  <c r="CF152" i="43"/>
  <c r="CV152" i="43"/>
  <c r="M152" i="43"/>
  <c r="AC152" i="43"/>
  <c r="AS152" i="43"/>
  <c r="BI152" i="43"/>
  <c r="BY152" i="43"/>
  <c r="CO152" i="43"/>
  <c r="DE152" i="43"/>
  <c r="Z152" i="43"/>
  <c r="AP152" i="43"/>
  <c r="BF152" i="43"/>
  <c r="BV152" i="43"/>
  <c r="CL152" i="43"/>
  <c r="DB152" i="43"/>
  <c r="AY152" i="43"/>
  <c r="AU152" i="43"/>
  <c r="BC152" i="43"/>
  <c r="AE152" i="43"/>
  <c r="BG152" i="43"/>
  <c r="O152" i="43"/>
  <c r="BD152" i="43"/>
  <c r="Q152" i="43"/>
  <c r="CC152" i="43"/>
  <c r="AT152" i="43"/>
  <c r="DF152" i="43"/>
  <c r="CA152" i="43"/>
  <c r="BO152" i="43"/>
  <c r="BT152" i="43"/>
  <c r="AG152" i="43"/>
  <c r="CS152" i="43"/>
  <c r="BJ152" i="43"/>
  <c r="BW152" i="43"/>
  <c r="CZ152" i="43"/>
  <c r="AD152" i="43"/>
  <c r="BS152" i="43"/>
  <c r="T152" i="43"/>
  <c r="CJ152" i="43"/>
  <c r="AW152" i="43"/>
  <c r="N152" i="43"/>
  <c r="BZ152" i="43"/>
  <c r="CQ152" i="43"/>
  <c r="BK152" i="43"/>
  <c r="AN152" i="43"/>
  <c r="BM152" i="43"/>
  <c r="CP152" i="43"/>
  <c r="F118" i="43"/>
  <c r="H118" i="43"/>
  <c r="AD118" i="43"/>
  <c r="AT118" i="43"/>
  <c r="BC118" i="43"/>
  <c r="P118" i="43"/>
  <c r="CB118" i="43"/>
  <c r="BV118" i="43"/>
  <c r="BU118" i="43"/>
  <c r="CU118" i="43"/>
  <c r="BA118" i="43"/>
  <c r="BE118" i="43"/>
  <c r="AA118" i="43"/>
  <c r="CM118" i="43"/>
  <c r="AZ118" i="43"/>
  <c r="AH118" i="43"/>
  <c r="S118" i="43"/>
  <c r="M118" i="43"/>
  <c r="CS118" i="43"/>
  <c r="U118" i="43"/>
  <c r="BK118" i="43"/>
  <c r="X118" i="43"/>
  <c r="CJ118" i="43"/>
  <c r="Z118" i="43"/>
  <c r="DF118" i="43"/>
  <c r="L118" i="43"/>
  <c r="AX118" i="43"/>
  <c r="Y118" i="43"/>
  <c r="BY118" i="43"/>
  <c r="BQ118" i="43"/>
  <c r="BS118" i="43"/>
  <c r="AF118" i="43"/>
  <c r="CR118" i="43"/>
  <c r="AP118" i="43"/>
  <c r="DE118" i="43"/>
  <c r="BH118" i="43"/>
  <c r="CP118" i="43"/>
  <c r="BI118" i="43"/>
  <c r="AQ118" i="43"/>
  <c r="DC118" i="43"/>
  <c r="BP118" i="43"/>
  <c r="AC118" i="43"/>
  <c r="CE118" i="43"/>
  <c r="BJ118" i="43"/>
  <c r="BZ118" i="43"/>
  <c r="O118" i="43"/>
  <c r="CA118" i="43"/>
  <c r="AN118" i="43"/>
  <c r="CZ118" i="43"/>
  <c r="N118" i="43"/>
  <c r="V118" i="43"/>
  <c r="AB118" i="43"/>
  <c r="R118" i="43"/>
  <c r="CG118" i="43"/>
  <c r="AM118" i="43"/>
  <c r="BL118" i="43"/>
  <c r="BN118" i="43"/>
  <c r="AK118" i="43"/>
  <c r="BR118" i="43"/>
  <c r="AJ118" i="43"/>
  <c r="CO118" i="43"/>
  <c r="BB118" i="43"/>
  <c r="AU118" i="43"/>
  <c r="BT118" i="43"/>
  <c r="CW118" i="43"/>
  <c r="CD118" i="43"/>
  <c r="AG118" i="43"/>
  <c r="CI118" i="43"/>
  <c r="DH118" i="43"/>
  <c r="CX118" i="43"/>
  <c r="AS118" i="43"/>
  <c r="BG118" i="43"/>
  <c r="CF118" i="43"/>
  <c r="AR118" i="43"/>
  <c r="CC118" i="43"/>
  <c r="CQ118" i="43"/>
  <c r="CL118" i="43"/>
  <c r="AI118" i="43"/>
  <c r="AL118" i="43"/>
  <c r="CY118" i="43"/>
  <c r="DB118" i="43"/>
  <c r="AY118" i="43"/>
  <c r="CH118" i="43"/>
  <c r="BW118" i="43"/>
  <c r="CV118" i="43"/>
  <c r="CN118" i="43"/>
  <c r="AW118" i="43"/>
  <c r="DG118" i="43"/>
  <c r="BF118" i="43"/>
  <c r="BO118" i="43"/>
  <c r="AV118" i="43"/>
  <c r="T118" i="43"/>
  <c r="BD118" i="43"/>
  <c r="CT118" i="43"/>
  <c r="BM118" i="43"/>
  <c r="Q118" i="43"/>
  <c r="AO118" i="43"/>
  <c r="DD118" i="43"/>
  <c r="DA118" i="43"/>
  <c r="BX118" i="43"/>
  <c r="W118" i="43"/>
  <c r="CK118" i="43"/>
  <c r="AE118" i="43"/>
  <c r="F116" i="43"/>
  <c r="H116" i="43"/>
  <c r="Z116" i="43"/>
  <c r="AP116" i="43"/>
  <c r="BF116" i="43"/>
  <c r="BV116" i="43"/>
  <c r="CL116" i="43"/>
  <c r="DB116" i="43"/>
  <c r="W116" i="43"/>
  <c r="AM116" i="43"/>
  <c r="BC116" i="43"/>
  <c r="BS116" i="43"/>
  <c r="CI116" i="43"/>
  <c r="CY116" i="43"/>
  <c r="P116" i="43"/>
  <c r="AF116" i="43"/>
  <c r="AV116" i="43"/>
  <c r="BL116" i="43"/>
  <c r="CB116" i="43"/>
  <c r="CR116" i="43"/>
  <c r="DH116" i="43"/>
  <c r="BQ116" i="43"/>
  <c r="AO116" i="43"/>
  <c r="DA116" i="43"/>
  <c r="BI116" i="43"/>
  <c r="BM116" i="43"/>
  <c r="CS116" i="43"/>
  <c r="N116" i="43"/>
  <c r="AD116" i="43"/>
  <c r="AT116" i="43"/>
  <c r="BJ116" i="43"/>
  <c r="BZ116" i="43"/>
  <c r="CP116" i="43"/>
  <c r="DF116" i="43"/>
  <c r="AA116" i="43"/>
  <c r="AQ116" i="43"/>
  <c r="BG116" i="43"/>
  <c r="BW116" i="43"/>
  <c r="CM116" i="43"/>
  <c r="DC116" i="43"/>
  <c r="T116" i="43"/>
  <c r="AJ116" i="43"/>
  <c r="AZ116" i="43"/>
  <c r="BP116" i="43"/>
  <c r="CF116" i="43"/>
  <c r="CV116" i="43"/>
  <c r="U116" i="43"/>
  <c r="CG116" i="43"/>
  <c r="BE116" i="43"/>
  <c r="M116" i="43"/>
  <c r="BY116" i="43"/>
  <c r="Q116" i="43"/>
  <c r="AW116" i="43"/>
  <c r="V116" i="43"/>
  <c r="BB116" i="43"/>
  <c r="CH116" i="43"/>
  <c r="S116" i="43"/>
  <c r="AY116" i="43"/>
  <c r="CE116" i="43"/>
  <c r="L116" i="43"/>
  <c r="AR116" i="43"/>
  <c r="BX116" i="43"/>
  <c r="DD116" i="43"/>
  <c r="Y116" i="43"/>
  <c r="AS116" i="43"/>
  <c r="AG116" i="43"/>
  <c r="CA116" i="43"/>
  <c r="AC116" i="43"/>
  <c r="AH116" i="43"/>
  <c r="BN116" i="43"/>
  <c r="CT116" i="43"/>
  <c r="AE116" i="43"/>
  <c r="BK116" i="43"/>
  <c r="CQ116" i="43"/>
  <c r="X116" i="43"/>
  <c r="BD116" i="43"/>
  <c r="CJ116" i="43"/>
  <c r="AK116" i="43"/>
  <c r="BU116" i="43"/>
  <c r="CO116" i="43"/>
  <c r="O116" i="43"/>
  <c r="CZ116" i="43"/>
  <c r="AL116" i="43"/>
  <c r="BR116" i="43"/>
  <c r="CX116" i="43"/>
  <c r="AI116" i="43"/>
  <c r="BO116" i="43"/>
  <c r="CU116" i="43"/>
  <c r="AB116" i="43"/>
  <c r="BH116" i="43"/>
  <c r="CN116" i="43"/>
  <c r="BA116" i="43"/>
  <c r="CK116" i="43"/>
  <c r="DE116" i="43"/>
  <c r="R116" i="43"/>
  <c r="BT116" i="43"/>
  <c r="CC116" i="43"/>
  <c r="AX116" i="43"/>
  <c r="CD116" i="43"/>
  <c r="AU116" i="43"/>
  <c r="DG116" i="43"/>
  <c r="AN116" i="43"/>
  <c r="CW116" i="43"/>
  <c r="F138" i="43"/>
  <c r="H138" i="43"/>
  <c r="F140" i="43"/>
  <c r="H140" i="43"/>
  <c r="F121" i="43"/>
  <c r="H121" i="43"/>
  <c r="Z121" i="43"/>
  <c r="AP121" i="43"/>
  <c r="BF121" i="43"/>
  <c r="BV121" i="43"/>
  <c r="CL121" i="43"/>
  <c r="AB121" i="43"/>
  <c r="AW121" i="43"/>
  <c r="BS121" i="43"/>
  <c r="CN121" i="43"/>
  <c r="DD121" i="43"/>
  <c r="X121" i="43"/>
  <c r="AS121" i="43"/>
  <c r="BO121" i="43"/>
  <c r="CJ121" i="43"/>
  <c r="DA121" i="43"/>
  <c r="Y121" i="43"/>
  <c r="AU121" i="43"/>
  <c r="BP121" i="43"/>
  <c r="CK121" i="43"/>
  <c r="DB121" i="43"/>
  <c r="BG121" i="43"/>
  <c r="AQ121" i="43"/>
  <c r="AA121" i="43"/>
  <c r="DC121" i="43"/>
  <c r="CQ121" i="43"/>
  <c r="N121" i="43"/>
  <c r="AH121" i="43"/>
  <c r="BB121" i="43"/>
  <c r="BZ121" i="43"/>
  <c r="Q121" i="43"/>
  <c r="AR121" i="43"/>
  <c r="BX121" i="43"/>
  <c r="CV121" i="43"/>
  <c r="S121" i="43"/>
  <c r="AY121" i="43"/>
  <c r="BY121" i="43"/>
  <c r="CW121" i="43"/>
  <c r="AE121" i="43"/>
  <c r="BE121" i="43"/>
  <c r="CF121" i="43"/>
  <c r="DF121" i="43"/>
  <c r="CU121" i="43"/>
  <c r="CY121" i="43"/>
  <c r="AF121" i="43"/>
  <c r="R121" i="43"/>
  <c r="AL121" i="43"/>
  <c r="BJ121" i="43"/>
  <c r="CD121" i="43"/>
  <c r="W121" i="43"/>
  <c r="BC121" i="43"/>
  <c r="CC121" i="43"/>
  <c r="CZ121" i="43"/>
  <c r="AC121" i="43"/>
  <c r="BD121" i="43"/>
  <c r="CE121" i="43"/>
  <c r="DE121" i="43"/>
  <c r="AJ121" i="43"/>
  <c r="BK121" i="43"/>
  <c r="CP121" i="43"/>
  <c r="P121" i="43"/>
  <c r="U121" i="43"/>
  <c r="AV121" i="43"/>
  <c r="BA121" i="43"/>
  <c r="V121" i="43"/>
  <c r="BN121" i="43"/>
  <c r="AG121" i="43"/>
  <c r="CI121" i="43"/>
  <c r="AI121" i="43"/>
  <c r="CO121" i="43"/>
  <c r="AO121" i="43"/>
  <c r="CT121" i="43"/>
  <c r="BL121" i="43"/>
  <c r="BW121" i="43"/>
  <c r="AD121" i="43"/>
  <c r="BR121" i="43"/>
  <c r="AM121" i="43"/>
  <c r="CR121" i="43"/>
  <c r="AN121" i="43"/>
  <c r="CS121" i="43"/>
  <c r="AZ121" i="43"/>
  <c r="CX121" i="43"/>
  <c r="CG121" i="43"/>
  <c r="DG121" i="43"/>
  <c r="AT121" i="43"/>
  <c r="CH121" i="43"/>
  <c r="BH121" i="43"/>
  <c r="DH121" i="43"/>
  <c r="BI121" i="43"/>
  <c r="O121" i="43"/>
  <c r="BU121" i="43"/>
  <c r="AK121" i="43"/>
  <c r="BQ121" i="43"/>
  <c r="AX121" i="43"/>
  <c r="BT121" i="43"/>
  <c r="CM121" i="43"/>
  <c r="L121" i="43"/>
  <c r="T121" i="43"/>
  <c r="BM121" i="43"/>
  <c r="CA121" i="43"/>
  <c r="M121" i="43"/>
  <c r="CB121" i="43"/>
  <c r="F123" i="43"/>
  <c r="H123" i="43"/>
  <c r="S123" i="43"/>
  <c r="AI123" i="43"/>
  <c r="AY123" i="43"/>
  <c r="BO123" i="43"/>
  <c r="CE123" i="43"/>
  <c r="CU123" i="43"/>
  <c r="L123" i="43"/>
  <c r="AB123" i="43"/>
  <c r="AR123" i="43"/>
  <c r="BH123" i="43"/>
  <c r="BX123" i="43"/>
  <c r="CN123" i="43"/>
  <c r="DD123" i="43"/>
  <c r="U123" i="43"/>
  <c r="AK123" i="43"/>
  <c r="BA123" i="43"/>
  <c r="BQ123" i="43"/>
  <c r="CG123" i="43"/>
  <c r="CW123" i="43"/>
  <c r="AD123" i="43"/>
  <c r="CP123" i="43"/>
  <c r="AX123" i="43"/>
  <c r="V123" i="43"/>
  <c r="CH123" i="43"/>
  <c r="BF123" i="43"/>
  <c r="W123" i="43"/>
  <c r="AM123" i="43"/>
  <c r="BC123" i="43"/>
  <c r="BS123" i="43"/>
  <c r="CI123" i="43"/>
  <c r="CY123" i="43"/>
  <c r="P123" i="43"/>
  <c r="AF123" i="43"/>
  <c r="AV123" i="43"/>
  <c r="BL123" i="43"/>
  <c r="CB123" i="43"/>
  <c r="CR123" i="43"/>
  <c r="DH123" i="43"/>
  <c r="Y123" i="43"/>
  <c r="AO123" i="43"/>
  <c r="BE123" i="43"/>
  <c r="BU123" i="43"/>
  <c r="CK123" i="43"/>
  <c r="DA123" i="43"/>
  <c r="AT123" i="43"/>
  <c r="DF123" i="43"/>
  <c r="BN123" i="43"/>
  <c r="AL123" i="43"/>
  <c r="CX123" i="43"/>
  <c r="BV123" i="43"/>
  <c r="AQ123" i="43"/>
  <c r="BW123" i="43"/>
  <c r="DC123" i="43"/>
  <c r="AJ123" i="43"/>
  <c r="BP123" i="43"/>
  <c r="CV123" i="43"/>
  <c r="AC123" i="43"/>
  <c r="BI123" i="43"/>
  <c r="CO123" i="43"/>
  <c r="BJ123" i="43"/>
  <c r="CD123" i="43"/>
  <c r="Z123" i="43"/>
  <c r="O123" i="43"/>
  <c r="AU123" i="43"/>
  <c r="CA123" i="43"/>
  <c r="DG123" i="43"/>
  <c r="AN123" i="43"/>
  <c r="BT123" i="43"/>
  <c r="CZ123" i="43"/>
  <c r="AG123" i="43"/>
  <c r="BM123" i="43"/>
  <c r="CS123" i="43"/>
  <c r="BZ123" i="43"/>
  <c r="CT123" i="43"/>
  <c r="AP123" i="43"/>
  <c r="BG123" i="43"/>
  <c r="T123" i="43"/>
  <c r="CF123" i="43"/>
  <c r="AS123" i="43"/>
  <c r="DE123" i="43"/>
  <c r="BB123" i="43"/>
  <c r="BK123" i="43"/>
  <c r="X123" i="43"/>
  <c r="CJ123" i="43"/>
  <c r="AW123" i="43"/>
  <c r="N123" i="43"/>
  <c r="BR123" i="43"/>
  <c r="AA123" i="43"/>
  <c r="CM123" i="43"/>
  <c r="AZ123" i="43"/>
  <c r="M123" i="43"/>
  <c r="BY123" i="43"/>
  <c r="R123" i="43"/>
  <c r="CL123" i="43"/>
  <c r="BD123" i="43"/>
  <c r="DB123" i="43"/>
  <c r="Q123" i="43"/>
  <c r="AE123" i="43"/>
  <c r="CC123" i="43"/>
  <c r="CQ123" i="43"/>
  <c r="AH123" i="43"/>
  <c r="F99" i="43"/>
  <c r="H99" i="43"/>
  <c r="O99" i="43"/>
  <c r="AE99" i="43"/>
  <c r="AU99" i="43"/>
  <c r="BK99" i="43"/>
  <c r="CA99" i="43"/>
  <c r="CQ99" i="43"/>
  <c r="DG99" i="43"/>
  <c r="X99" i="43"/>
  <c r="AN99" i="43"/>
  <c r="BD99" i="43"/>
  <c r="BT99" i="43"/>
  <c r="CJ99" i="43"/>
  <c r="CZ99" i="43"/>
  <c r="Q99" i="43"/>
  <c r="AG99" i="43"/>
  <c r="AW99" i="43"/>
  <c r="BM99" i="43"/>
  <c r="CC99" i="43"/>
  <c r="CS99" i="43"/>
  <c r="V99" i="43"/>
  <c r="CH99" i="43"/>
  <c r="BF99" i="43"/>
  <c r="N99" i="43"/>
  <c r="S99" i="43"/>
  <c r="AI99" i="43"/>
  <c r="AQ99" i="43"/>
  <c r="BO99" i="43"/>
  <c r="CI99" i="43"/>
  <c r="DC99" i="43"/>
  <c r="AB99" i="43"/>
  <c r="AV99" i="43"/>
  <c r="BP99" i="43"/>
  <c r="CN99" i="43"/>
  <c r="DH99" i="43"/>
  <c r="AC99" i="43"/>
  <c r="BA99" i="43"/>
  <c r="BU99" i="43"/>
  <c r="CO99" i="43"/>
  <c r="AL99" i="43"/>
  <c r="Z99" i="43"/>
  <c r="DB99" i="43"/>
  <c r="BZ99" i="43"/>
  <c r="CT99" i="43"/>
  <c r="CD99" i="43"/>
  <c r="W99" i="43"/>
  <c r="AY99" i="43"/>
  <c r="BS99" i="43"/>
  <c r="CM99" i="43"/>
  <c r="L99" i="43"/>
  <c r="AF99" i="43"/>
  <c r="AZ99" i="43"/>
  <c r="BX99" i="43"/>
  <c r="CR99" i="43"/>
  <c r="M99" i="43"/>
  <c r="AK99" i="43"/>
  <c r="BE99" i="43"/>
  <c r="BY99" i="43"/>
  <c r="CW99" i="43"/>
  <c r="BB99" i="43"/>
  <c r="AP99" i="43"/>
  <c r="AD99" i="43"/>
  <c r="CP99" i="43"/>
  <c r="AX99" i="43"/>
  <c r="BC99" i="43"/>
  <c r="CU99" i="43"/>
  <c r="AJ99" i="43"/>
  <c r="CB99" i="43"/>
  <c r="U99" i="43"/>
  <c r="BI99" i="43"/>
  <c r="DA99" i="43"/>
  <c r="BV99" i="43"/>
  <c r="DF99" i="43"/>
  <c r="BG99" i="43"/>
  <c r="CY99" i="43"/>
  <c r="AR99" i="43"/>
  <c r="CF99" i="43"/>
  <c r="Y99" i="43"/>
  <c r="BQ99" i="43"/>
  <c r="DE99" i="43"/>
  <c r="CL99" i="43"/>
  <c r="AH99" i="43"/>
  <c r="AA99" i="43"/>
  <c r="P99" i="43"/>
  <c r="CV99" i="43"/>
  <c r="CG99" i="43"/>
  <c r="AT99" i="43"/>
  <c r="AM99" i="43"/>
  <c r="T99" i="43"/>
  <c r="DD99" i="43"/>
  <c r="CK99" i="43"/>
  <c r="BJ99" i="43"/>
  <c r="BW99" i="43"/>
  <c r="BH99" i="43"/>
  <c r="AO99" i="43"/>
  <c r="BR99" i="43"/>
  <c r="BN99" i="43"/>
  <c r="CX99" i="43"/>
  <c r="CE99" i="43"/>
  <c r="R99" i="43"/>
  <c r="BL99" i="43"/>
  <c r="AS99" i="43"/>
  <c r="F97" i="43"/>
  <c r="H97" i="43"/>
  <c r="P97" i="43"/>
  <c r="AF97" i="43"/>
  <c r="AV97" i="43"/>
  <c r="BL97" i="43"/>
  <c r="CB97" i="43"/>
  <c r="CR97" i="43"/>
  <c r="DH97" i="43"/>
  <c r="Y97" i="43"/>
  <c r="AO97" i="43"/>
  <c r="BE97" i="43"/>
  <c r="BU97" i="43"/>
  <c r="CK97" i="43"/>
  <c r="DA97" i="43"/>
  <c r="V97" i="43"/>
  <c r="AL97" i="43"/>
  <c r="BB97" i="43"/>
  <c r="BR97" i="43"/>
  <c r="CH97" i="43"/>
  <c r="CX97" i="43"/>
  <c r="AQ97" i="43"/>
  <c r="DC97" i="43"/>
  <c r="BK97" i="43"/>
  <c r="S97" i="43"/>
  <c r="CE97" i="43"/>
  <c r="CI97" i="43"/>
  <c r="T97" i="43"/>
  <c r="AJ97" i="43"/>
  <c r="AZ97" i="43"/>
  <c r="BP97" i="43"/>
  <c r="CF97" i="43"/>
  <c r="CV97" i="43"/>
  <c r="M97" i="43"/>
  <c r="AC97" i="43"/>
  <c r="AS97" i="43"/>
  <c r="BI97" i="43"/>
  <c r="BY97" i="43"/>
  <c r="CO97" i="43"/>
  <c r="DE97" i="43"/>
  <c r="Z97" i="43"/>
  <c r="AP97" i="43"/>
  <c r="BF97" i="43"/>
  <c r="BV97" i="43"/>
  <c r="CL97" i="43"/>
  <c r="DB97" i="43"/>
  <c r="BG97" i="43"/>
  <c r="AN97" i="43"/>
  <c r="BT97" i="43"/>
  <c r="CZ97" i="43"/>
  <c r="AG97" i="43"/>
  <c r="BM97" i="43"/>
  <c r="CS97" i="43"/>
  <c r="AD97" i="43"/>
  <c r="BJ97" i="43"/>
  <c r="CP97" i="43"/>
  <c r="BW97" i="43"/>
  <c r="AU97" i="43"/>
  <c r="AI97" i="43"/>
  <c r="BS97" i="43"/>
  <c r="BC97" i="43"/>
  <c r="L97" i="43"/>
  <c r="AR97" i="43"/>
  <c r="BX97" i="43"/>
  <c r="DD97" i="43"/>
  <c r="AK97" i="43"/>
  <c r="BQ97" i="43"/>
  <c r="CW97" i="43"/>
  <c r="AH97" i="43"/>
  <c r="BN97" i="43"/>
  <c r="CT97" i="43"/>
  <c r="CM97" i="43"/>
  <c r="CA97" i="43"/>
  <c r="AY97" i="43"/>
  <c r="W97" i="43"/>
  <c r="X97" i="43"/>
  <c r="BD97" i="43"/>
  <c r="CJ97" i="43"/>
  <c r="Q97" i="43"/>
  <c r="AW97" i="43"/>
  <c r="CC97" i="43"/>
  <c r="N97" i="43"/>
  <c r="AT97" i="43"/>
  <c r="BZ97" i="43"/>
  <c r="DF97" i="43"/>
  <c r="O97" i="43"/>
  <c r="CQ97" i="43"/>
  <c r="BO97" i="43"/>
  <c r="AM97" i="43"/>
  <c r="BH97" i="43"/>
  <c r="CG97" i="43"/>
  <c r="AA97" i="43"/>
  <c r="CY97" i="43"/>
  <c r="CN97" i="43"/>
  <c r="R97" i="43"/>
  <c r="AE97" i="43"/>
  <c r="U97" i="43"/>
  <c r="AX97" i="43"/>
  <c r="DG97" i="43"/>
  <c r="AB97" i="43"/>
  <c r="BA97" i="43"/>
  <c r="CD97" i="43"/>
  <c r="CU97" i="43"/>
  <c r="F154" i="43"/>
  <c r="H154" i="43"/>
  <c r="BK154" i="43"/>
  <c r="CQ154" i="43"/>
  <c r="BT154" i="43"/>
  <c r="AG154" i="43"/>
  <c r="CS154" i="43"/>
  <c r="BJ154" i="43"/>
  <c r="CM154" i="43"/>
  <c r="CE154" i="43"/>
  <c r="BI154" i="43"/>
  <c r="CY154" i="43"/>
  <c r="BH154" i="43"/>
  <c r="U154" i="43"/>
  <c r="CG154" i="43"/>
  <c r="AX154" i="43"/>
  <c r="BW154" i="43"/>
  <c r="AZ154" i="43"/>
  <c r="AP154" i="43"/>
  <c r="P154" i="43"/>
  <c r="CB154" i="43"/>
  <c r="AO154" i="43"/>
  <c r="O154" i="43"/>
  <c r="AN154" i="43"/>
  <c r="Q154" i="43"/>
  <c r="N154" i="43"/>
  <c r="CP154" i="43"/>
  <c r="W154" i="43"/>
  <c r="DE154" i="43"/>
  <c r="AB154" i="43"/>
  <c r="DD154" i="43"/>
  <c r="CW154" i="43"/>
  <c r="CD154" i="43"/>
  <c r="T154" i="43"/>
  <c r="CL154" i="43"/>
  <c r="AV154" i="43"/>
  <c r="Y154" i="43"/>
  <c r="DA154" i="43"/>
  <c r="BR154" i="43"/>
  <c r="BC154" i="43"/>
  <c r="AS154" i="43"/>
  <c r="DB154" i="43"/>
  <c r="CA154" i="43"/>
  <c r="BD154" i="43"/>
  <c r="AW154" i="43"/>
  <c r="AD154" i="43"/>
  <c r="DF154" i="43"/>
  <c r="S154" i="43"/>
  <c r="BF154" i="43"/>
  <c r="AR154" i="43"/>
  <c r="AK154" i="43"/>
  <c r="R154" i="43"/>
  <c r="CT154" i="43"/>
  <c r="CF154" i="43"/>
  <c r="DC154" i="43"/>
  <c r="BL154" i="43"/>
  <c r="BE154" i="43"/>
  <c r="V154" i="43"/>
  <c r="CH154" i="43"/>
  <c r="AY154" i="43"/>
  <c r="BY154" i="43"/>
  <c r="AM154" i="43"/>
  <c r="AU154" i="43"/>
  <c r="AE154" i="43"/>
  <c r="CJ154" i="43"/>
  <c r="BM154" i="43"/>
  <c r="AT154" i="43"/>
  <c r="AA154" i="43"/>
  <c r="BP154" i="43"/>
  <c r="AQ154" i="43"/>
  <c r="CC154" i="43"/>
  <c r="L154" i="43"/>
  <c r="BQ154" i="43"/>
  <c r="BO154" i="43"/>
  <c r="AF154" i="43"/>
  <c r="CK154" i="43"/>
  <c r="BG154" i="43"/>
  <c r="BV154" i="43"/>
  <c r="DG154" i="43"/>
  <c r="BZ154" i="43"/>
  <c r="BX154" i="43"/>
  <c r="AH154" i="43"/>
  <c r="AC154" i="43"/>
  <c r="CR154" i="43"/>
  <c r="AL154" i="43"/>
  <c r="AJ154" i="43"/>
  <c r="CU154" i="43"/>
  <c r="X154" i="43"/>
  <c r="CI154" i="43"/>
  <c r="CN154" i="43"/>
  <c r="BN154" i="43"/>
  <c r="CO154" i="43"/>
  <c r="DH154" i="43"/>
  <c r="BB154" i="43"/>
  <c r="CV154" i="43"/>
  <c r="CZ154" i="43"/>
  <c r="AI154" i="43"/>
  <c r="M154" i="43"/>
  <c r="BU154" i="43"/>
  <c r="BA154" i="43"/>
  <c r="CX154" i="43"/>
  <c r="BS154" i="43"/>
  <c r="Z154" i="43"/>
  <c r="F157" i="43"/>
  <c r="H157" i="43"/>
  <c r="U157" i="43"/>
  <c r="AK157" i="43"/>
  <c r="BA157" i="43"/>
  <c r="BQ157" i="43"/>
  <c r="CG157" i="43"/>
  <c r="CW157" i="43"/>
  <c r="R157" i="43"/>
  <c r="AH157" i="43"/>
  <c r="AX157" i="43"/>
  <c r="BN157" i="43"/>
  <c r="CD157" i="43"/>
  <c r="CT157" i="43"/>
  <c r="O157" i="43"/>
  <c r="AE157" i="43"/>
  <c r="AU157" i="43"/>
  <c r="BK157" i="43"/>
  <c r="CA157" i="43"/>
  <c r="CQ157" i="43"/>
  <c r="DG157" i="43"/>
  <c r="BT157" i="43"/>
  <c r="BP157" i="43"/>
  <c r="BH157" i="43"/>
  <c r="AJ157" i="43"/>
  <c r="AV157" i="43"/>
  <c r="DH157" i="43"/>
  <c r="M157" i="43"/>
  <c r="AG157" i="43"/>
  <c r="BE157" i="43"/>
  <c r="BY157" i="43"/>
  <c r="CS157" i="43"/>
  <c r="V157" i="43"/>
  <c r="AP157" i="43"/>
  <c r="BJ157" i="43"/>
  <c r="CH157" i="43"/>
  <c r="DB157" i="43"/>
  <c r="AA157" i="43"/>
  <c r="AY157" i="43"/>
  <c r="BS157" i="43"/>
  <c r="CM157" i="43"/>
  <c r="X157" i="43"/>
  <c r="CZ157" i="43"/>
  <c r="AR157" i="43"/>
  <c r="CF157" i="43"/>
  <c r="CB157" i="43"/>
  <c r="Q157" i="43"/>
  <c r="AO157" i="43"/>
  <c r="BI157" i="43"/>
  <c r="CC157" i="43"/>
  <c r="DA157" i="43"/>
  <c r="Z157" i="43"/>
  <c r="AT157" i="43"/>
  <c r="BR157" i="43"/>
  <c r="CL157" i="43"/>
  <c r="DF157" i="43"/>
  <c r="AI157" i="43"/>
  <c r="BC157" i="43"/>
  <c r="BW157" i="43"/>
  <c r="CU157" i="43"/>
  <c r="AN157" i="43"/>
  <c r="T157" i="43"/>
  <c r="BX157" i="43"/>
  <c r="P157" i="43"/>
  <c r="CR157" i="43"/>
  <c r="AS157" i="43"/>
  <c r="CK157" i="43"/>
  <c r="AD157" i="43"/>
  <c r="BV157" i="43"/>
  <c r="S157" i="43"/>
  <c r="BG157" i="43"/>
  <c r="CY157" i="43"/>
  <c r="L157" i="43"/>
  <c r="AF157" i="43"/>
  <c r="AW157" i="43"/>
  <c r="CO157" i="43"/>
  <c r="AL157" i="43"/>
  <c r="BZ157" i="43"/>
  <c r="W157" i="43"/>
  <c r="BO157" i="43"/>
  <c r="DC157" i="43"/>
  <c r="AB157" i="43"/>
  <c r="BL157" i="43"/>
  <c r="Y157" i="43"/>
  <c r="BM157" i="43"/>
  <c r="DE157" i="43"/>
  <c r="BB157" i="43"/>
  <c r="CP157" i="43"/>
  <c r="AM157" i="43"/>
  <c r="CE157" i="43"/>
  <c r="BD157" i="43"/>
  <c r="CN157" i="43"/>
  <c r="AZ157" i="43"/>
  <c r="BF157" i="43"/>
  <c r="CJ157" i="43"/>
  <c r="AC157" i="43"/>
  <c r="CX157" i="43"/>
  <c r="DD157" i="43"/>
  <c r="BU157" i="43"/>
  <c r="AQ157" i="43"/>
  <c r="CV157" i="43"/>
  <c r="N157" i="43"/>
  <c r="CI157" i="43"/>
  <c r="W18" i="49"/>
  <c r="B114" i="43"/>
  <c r="E114" i="43" s="1"/>
  <c r="F112" i="43"/>
  <c r="H112" i="43"/>
  <c r="M112" i="43"/>
  <c r="AC112" i="43"/>
  <c r="AS112" i="43"/>
  <c r="BI112" i="43"/>
  <c r="BY112" i="43"/>
  <c r="CO112" i="43"/>
  <c r="DE112" i="43"/>
  <c r="Z112" i="43"/>
  <c r="AP112" i="43"/>
  <c r="BF112" i="43"/>
  <c r="BV112" i="43"/>
  <c r="CL112" i="43"/>
  <c r="DB112" i="43"/>
  <c r="W112" i="43"/>
  <c r="AM112" i="43"/>
  <c r="BC112" i="43"/>
  <c r="BS112" i="43"/>
  <c r="CI112" i="43"/>
  <c r="CY112" i="43"/>
  <c r="AJ112" i="43"/>
  <c r="CV112" i="43"/>
  <c r="BT112" i="43"/>
  <c r="AB112" i="43"/>
  <c r="CN112" i="43"/>
  <c r="BL112" i="43"/>
  <c r="CR112" i="43"/>
  <c r="Q112" i="43"/>
  <c r="AG112" i="43"/>
  <c r="AW112" i="43"/>
  <c r="BM112" i="43"/>
  <c r="CC112" i="43"/>
  <c r="CS112" i="43"/>
  <c r="N112" i="43"/>
  <c r="AD112" i="43"/>
  <c r="AT112" i="43"/>
  <c r="BJ112" i="43"/>
  <c r="BZ112" i="43"/>
  <c r="CP112" i="43"/>
  <c r="DF112" i="43"/>
  <c r="AA112" i="43"/>
  <c r="AQ112" i="43"/>
  <c r="BG112" i="43"/>
  <c r="BW112" i="43"/>
  <c r="CM112" i="43"/>
  <c r="DC112" i="43"/>
  <c r="AZ112" i="43"/>
  <c r="X112" i="43"/>
  <c r="CJ112" i="43"/>
  <c r="AR112" i="43"/>
  <c r="DD112" i="43"/>
  <c r="P112" i="43"/>
  <c r="AO112" i="43"/>
  <c r="BU112" i="43"/>
  <c r="DA112" i="43"/>
  <c r="AL112" i="43"/>
  <c r="BR112" i="43"/>
  <c r="CX112" i="43"/>
  <c r="AI112" i="43"/>
  <c r="BO112" i="43"/>
  <c r="CU112" i="43"/>
  <c r="CF112" i="43"/>
  <c r="L112" i="43"/>
  <c r="DH112" i="43"/>
  <c r="CT112" i="43"/>
  <c r="U112" i="43"/>
  <c r="BA112" i="43"/>
  <c r="CG112" i="43"/>
  <c r="R112" i="43"/>
  <c r="AX112" i="43"/>
  <c r="CD112" i="43"/>
  <c r="O112" i="43"/>
  <c r="AU112" i="43"/>
  <c r="CA112" i="43"/>
  <c r="DG112" i="43"/>
  <c r="AN112" i="43"/>
  <c r="BH112" i="43"/>
  <c r="CB112" i="43"/>
  <c r="CW112" i="43"/>
  <c r="Y112" i="43"/>
  <c r="BE112" i="43"/>
  <c r="CK112" i="43"/>
  <c r="V112" i="43"/>
  <c r="BB112" i="43"/>
  <c r="CH112" i="43"/>
  <c r="S112" i="43"/>
  <c r="AY112" i="43"/>
  <c r="CE112" i="43"/>
  <c r="T112" i="43"/>
  <c r="BD112" i="43"/>
  <c r="BX112" i="43"/>
  <c r="AF112" i="43"/>
  <c r="AK112" i="43"/>
  <c r="BQ112" i="43"/>
  <c r="AH112" i="43"/>
  <c r="BN112" i="43"/>
  <c r="AE112" i="43"/>
  <c r="BK112" i="43"/>
  <c r="CQ112" i="43"/>
  <c r="BP112" i="43"/>
  <c r="CZ112" i="43"/>
  <c r="AV112" i="43"/>
  <c r="F94" i="43"/>
  <c r="H94" i="43"/>
  <c r="AH94" i="43"/>
  <c r="BW94" i="43"/>
  <c r="AJ94" i="43"/>
  <c r="CV94" i="43"/>
  <c r="BI94" i="43"/>
  <c r="BJ94" i="43"/>
  <c r="AL94" i="43"/>
  <c r="BR94" i="43"/>
  <c r="AA94" i="43"/>
  <c r="CM94" i="43"/>
  <c r="AZ94" i="43"/>
  <c r="M94" i="43"/>
  <c r="BY94" i="43"/>
  <c r="DB94" i="43"/>
  <c r="AT94" i="43"/>
  <c r="CD94" i="43"/>
  <c r="DC94" i="43"/>
  <c r="AC94" i="43"/>
  <c r="AP94" i="43"/>
  <c r="W94" i="43"/>
  <c r="DH94" i="43"/>
  <c r="AE94" i="43"/>
  <c r="CQ94" i="43"/>
  <c r="BD94" i="43"/>
  <c r="Q94" i="43"/>
  <c r="CC94" i="43"/>
  <c r="V94" i="43"/>
  <c r="CR94" i="43"/>
  <c r="S94" i="43"/>
  <c r="CE94" i="43"/>
  <c r="AR94" i="43"/>
  <c r="DD94" i="43"/>
  <c r="BQ94" i="43"/>
  <c r="AD94" i="43"/>
  <c r="CI94" i="43"/>
  <c r="BU94" i="43"/>
  <c r="N94" i="43"/>
  <c r="T94" i="43"/>
  <c r="AS94" i="43"/>
  <c r="CX94" i="43"/>
  <c r="BS94" i="43"/>
  <c r="AO94" i="43"/>
  <c r="AU94" i="43"/>
  <c r="DG94" i="43"/>
  <c r="BT94" i="43"/>
  <c r="AG94" i="43"/>
  <c r="CS94" i="43"/>
  <c r="AM94" i="43"/>
  <c r="BE94" i="43"/>
  <c r="AI94" i="43"/>
  <c r="CU94" i="43"/>
  <c r="BH94" i="43"/>
  <c r="U94" i="43"/>
  <c r="CG94" i="43"/>
  <c r="BV94" i="43"/>
  <c r="AF94" i="43"/>
  <c r="CK94" i="43"/>
  <c r="BF94" i="43"/>
  <c r="BG94" i="43"/>
  <c r="DE94" i="43"/>
  <c r="BL94" i="43"/>
  <c r="CA94" i="43"/>
  <c r="CZ94" i="43"/>
  <c r="Z94" i="43"/>
  <c r="AX94" i="43"/>
  <c r="AB94" i="43"/>
  <c r="BA94" i="43"/>
  <c r="BC94" i="43"/>
  <c r="DA94" i="43"/>
  <c r="BP94" i="43"/>
  <c r="CL94" i="43"/>
  <c r="CT94" i="43"/>
  <c r="X94" i="43"/>
  <c r="AW94" i="43"/>
  <c r="CY94" i="43"/>
  <c r="AY94" i="43"/>
  <c r="BX94" i="43"/>
  <c r="CW94" i="43"/>
  <c r="CB94" i="43"/>
  <c r="BB94" i="43"/>
  <c r="CF94" i="43"/>
  <c r="O94" i="43"/>
  <c r="BM94" i="43"/>
  <c r="BO94" i="43"/>
  <c r="CP94" i="43"/>
  <c r="CO94" i="43"/>
  <c r="BK94" i="43"/>
  <c r="DF94" i="43"/>
  <c r="L94" i="43"/>
  <c r="BN94" i="43"/>
  <c r="AN94" i="43"/>
  <c r="CN94" i="43"/>
  <c r="AQ94" i="43"/>
  <c r="CJ94" i="43"/>
  <c r="AK94" i="43"/>
  <c r="CH94" i="43"/>
  <c r="AV94" i="43"/>
  <c r="Y94" i="43"/>
  <c r="R94" i="43"/>
  <c r="BZ94" i="43"/>
  <c r="P94" i="43"/>
  <c r="W17" i="46"/>
  <c r="W16" i="46"/>
  <c r="B91" i="43"/>
  <c r="E91" i="43" s="1"/>
  <c r="F137" i="43"/>
  <c r="H137" i="43"/>
  <c r="F136" i="43"/>
  <c r="H136" i="43"/>
  <c r="B126" i="43"/>
  <c r="E126" i="43" s="1"/>
  <c r="W17" i="50"/>
  <c r="W16" i="50"/>
  <c r="B119" i="43"/>
  <c r="E119" i="43" s="1"/>
  <c r="B96" i="43"/>
  <c r="E96" i="43" s="1"/>
  <c r="F100" i="43"/>
  <c r="H100" i="43"/>
  <c r="R100" i="43"/>
  <c r="AH100" i="43"/>
  <c r="AX100" i="43"/>
  <c r="BN100" i="43"/>
  <c r="CD100" i="43"/>
  <c r="CT100" i="43"/>
  <c r="O100" i="43"/>
  <c r="AE100" i="43"/>
  <c r="AU100" i="43"/>
  <c r="BK100" i="43"/>
  <c r="CA100" i="43"/>
  <c r="CQ100" i="43"/>
  <c r="DG100" i="43"/>
  <c r="X100" i="43"/>
  <c r="AN100" i="43"/>
  <c r="BD100" i="43"/>
  <c r="BT100" i="43"/>
  <c r="CJ100" i="43"/>
  <c r="CZ100" i="43"/>
  <c r="AG100" i="43"/>
  <c r="CS100" i="43"/>
  <c r="BQ100" i="43"/>
  <c r="AO100" i="43"/>
  <c r="DA100" i="43"/>
  <c r="AC100" i="43"/>
  <c r="V100" i="43"/>
  <c r="AL100" i="43"/>
  <c r="BB100" i="43"/>
  <c r="BR100" i="43"/>
  <c r="CH100" i="43"/>
  <c r="CX100" i="43"/>
  <c r="S100" i="43"/>
  <c r="AI100" i="43"/>
  <c r="AY100" i="43"/>
  <c r="BO100" i="43"/>
  <c r="CE100" i="43"/>
  <c r="CU100" i="43"/>
  <c r="L100" i="43"/>
  <c r="AB100" i="43"/>
  <c r="AR100" i="43"/>
  <c r="BH100" i="43"/>
  <c r="BX100" i="43"/>
  <c r="CN100" i="43"/>
  <c r="DD100" i="43"/>
  <c r="AW100" i="43"/>
  <c r="U100" i="43"/>
  <c r="CG100" i="43"/>
  <c r="BE100" i="43"/>
  <c r="BI100" i="43"/>
  <c r="CO100" i="43"/>
  <c r="AD100" i="43"/>
  <c r="BJ100" i="43"/>
  <c r="CP100" i="43"/>
  <c r="AA100" i="43"/>
  <c r="BG100" i="43"/>
  <c r="CM100" i="43"/>
  <c r="T100" i="43"/>
  <c r="AZ100" i="43"/>
  <c r="CF100" i="43"/>
  <c r="Q100" i="43"/>
  <c r="BA100" i="43"/>
  <c r="CK100" i="43"/>
  <c r="DE100" i="43"/>
  <c r="AP100" i="43"/>
  <c r="BV100" i="43"/>
  <c r="DB100" i="43"/>
  <c r="AM100" i="43"/>
  <c r="BS100" i="43"/>
  <c r="CY100" i="43"/>
  <c r="AF100" i="43"/>
  <c r="BL100" i="43"/>
  <c r="CR100" i="43"/>
  <c r="BM100" i="43"/>
  <c r="CW100" i="43"/>
  <c r="M100" i="43"/>
  <c r="N100" i="43"/>
  <c r="AT100" i="43"/>
  <c r="BZ100" i="43"/>
  <c r="DF100" i="43"/>
  <c r="AQ100" i="43"/>
  <c r="BW100" i="43"/>
  <c r="DC100" i="43"/>
  <c r="AJ100" i="43"/>
  <c r="BP100" i="43"/>
  <c r="CV100" i="43"/>
  <c r="CC100" i="43"/>
  <c r="Y100" i="43"/>
  <c r="BY100" i="43"/>
  <c r="AK100" i="43"/>
  <c r="Z100" i="43"/>
  <c r="BF100" i="43"/>
  <c r="CL100" i="43"/>
  <c r="W100" i="43"/>
  <c r="BC100" i="43"/>
  <c r="CI100" i="43"/>
  <c r="P100" i="43"/>
  <c r="AV100" i="43"/>
  <c r="CB100" i="43"/>
  <c r="DH100" i="43"/>
  <c r="BU100" i="43"/>
  <c r="AS100" i="43"/>
  <c r="F155" i="43"/>
  <c r="H155" i="43"/>
  <c r="W155" i="43"/>
  <c r="AM155" i="43"/>
  <c r="BC155" i="43"/>
  <c r="BS155" i="43"/>
  <c r="CI155" i="43"/>
  <c r="CY155" i="43"/>
  <c r="P155" i="43"/>
  <c r="AF155" i="43"/>
  <c r="AV155" i="43"/>
  <c r="BL155" i="43"/>
  <c r="CB155" i="43"/>
  <c r="CR155" i="43"/>
  <c r="DH155" i="43"/>
  <c r="Y155" i="43"/>
  <c r="AO155" i="43"/>
  <c r="BE155" i="43"/>
  <c r="BU155" i="43"/>
  <c r="CK155" i="43"/>
  <c r="DA155" i="43"/>
  <c r="AX155" i="43"/>
  <c r="AT155" i="43"/>
  <c r="AA155" i="43"/>
  <c r="AQ155" i="43"/>
  <c r="BG155" i="43"/>
  <c r="BW155" i="43"/>
  <c r="CM155" i="43"/>
  <c r="DC155" i="43"/>
  <c r="T155" i="43"/>
  <c r="AJ155" i="43"/>
  <c r="AZ155" i="43"/>
  <c r="BP155" i="43"/>
  <c r="CF155" i="43"/>
  <c r="CV155" i="43"/>
  <c r="M155" i="43"/>
  <c r="AC155" i="43"/>
  <c r="AS155" i="43"/>
  <c r="BI155" i="43"/>
  <c r="BY155" i="43"/>
  <c r="CO155" i="43"/>
  <c r="DE155" i="43"/>
  <c r="BN155" i="43"/>
  <c r="CP155" i="43"/>
  <c r="O155" i="43"/>
  <c r="AU155" i="43"/>
  <c r="CA155" i="43"/>
  <c r="DG155" i="43"/>
  <c r="AN155" i="43"/>
  <c r="BT155" i="43"/>
  <c r="CZ155" i="43"/>
  <c r="AG155" i="43"/>
  <c r="BM155" i="43"/>
  <c r="CS155" i="43"/>
  <c r="CD155" i="43"/>
  <c r="BB155" i="43"/>
  <c r="N155" i="43"/>
  <c r="AP155" i="43"/>
  <c r="DB155" i="43"/>
  <c r="S155" i="43"/>
  <c r="AY155" i="43"/>
  <c r="CE155" i="43"/>
  <c r="L155" i="43"/>
  <c r="AR155" i="43"/>
  <c r="BX155" i="43"/>
  <c r="DD155" i="43"/>
  <c r="AK155" i="43"/>
  <c r="BQ155" i="43"/>
  <c r="CW155" i="43"/>
  <c r="CT155" i="43"/>
  <c r="BR155" i="43"/>
  <c r="BJ155" i="43"/>
  <c r="BF155" i="43"/>
  <c r="AD155" i="43"/>
  <c r="AE155" i="43"/>
  <c r="BK155" i="43"/>
  <c r="CQ155" i="43"/>
  <c r="X155" i="43"/>
  <c r="BD155" i="43"/>
  <c r="CJ155" i="43"/>
  <c r="Q155" i="43"/>
  <c r="AW155" i="43"/>
  <c r="CC155" i="43"/>
  <c r="R155" i="43"/>
  <c r="CU155" i="43"/>
  <c r="U155" i="43"/>
  <c r="V155" i="43"/>
  <c r="DF155" i="43"/>
  <c r="BZ155" i="43"/>
  <c r="AB155" i="43"/>
  <c r="BA155" i="43"/>
  <c r="AL155" i="43"/>
  <c r="Z155" i="43"/>
  <c r="AI155" i="43"/>
  <c r="BH155" i="43"/>
  <c r="CG155" i="43"/>
  <c r="CH155" i="43"/>
  <c r="BV155" i="43"/>
  <c r="AH155" i="43"/>
  <c r="CX155" i="43"/>
  <c r="BO155" i="43"/>
  <c r="CL155" i="43"/>
  <c r="CN155" i="43"/>
  <c r="F153" i="43"/>
  <c r="H153" i="43"/>
  <c r="S153" i="43"/>
  <c r="AI153" i="43"/>
  <c r="AY153" i="43"/>
  <c r="BO153" i="43"/>
  <c r="CE153" i="43"/>
  <c r="CU153" i="43"/>
  <c r="L153" i="43"/>
  <c r="AB153" i="43"/>
  <c r="AR153" i="43"/>
  <c r="BH153" i="43"/>
  <c r="BX153" i="43"/>
  <c r="CN153" i="43"/>
  <c r="DD153" i="43"/>
  <c r="U153" i="43"/>
  <c r="AK153" i="43"/>
  <c r="BA153" i="43"/>
  <c r="BQ153" i="43"/>
  <c r="CG153" i="43"/>
  <c r="CW153" i="43"/>
  <c r="AD153" i="43"/>
  <c r="CP153" i="43"/>
  <c r="R153" i="43"/>
  <c r="CD153" i="43"/>
  <c r="V153" i="43"/>
  <c r="CH153" i="43"/>
  <c r="W153" i="43"/>
  <c r="AM153" i="43"/>
  <c r="BC153" i="43"/>
  <c r="BS153" i="43"/>
  <c r="CI153" i="43"/>
  <c r="CY153" i="43"/>
  <c r="P153" i="43"/>
  <c r="AF153" i="43"/>
  <c r="AV153" i="43"/>
  <c r="BL153" i="43"/>
  <c r="CB153" i="43"/>
  <c r="CR153" i="43"/>
  <c r="DH153" i="43"/>
  <c r="Y153" i="43"/>
  <c r="AO153" i="43"/>
  <c r="BE153" i="43"/>
  <c r="BU153" i="43"/>
  <c r="CK153" i="43"/>
  <c r="DA153" i="43"/>
  <c r="AT153" i="43"/>
  <c r="DF153" i="43"/>
  <c r="AH153" i="43"/>
  <c r="CT153" i="43"/>
  <c r="AL153" i="43"/>
  <c r="CX153" i="43"/>
  <c r="O153" i="43"/>
  <c r="AU153" i="43"/>
  <c r="CA153" i="43"/>
  <c r="DG153" i="43"/>
  <c r="AN153" i="43"/>
  <c r="BT153" i="43"/>
  <c r="CZ153" i="43"/>
  <c r="AG153" i="43"/>
  <c r="BM153" i="43"/>
  <c r="CS153" i="43"/>
  <c r="BZ153" i="43"/>
  <c r="BN153" i="43"/>
  <c r="BR153" i="43"/>
  <c r="AA153" i="43"/>
  <c r="BG153" i="43"/>
  <c r="CM153" i="43"/>
  <c r="T153" i="43"/>
  <c r="AZ153" i="43"/>
  <c r="CF153" i="43"/>
  <c r="M153" i="43"/>
  <c r="AS153" i="43"/>
  <c r="BY153" i="43"/>
  <c r="DE153" i="43"/>
  <c r="AP153" i="43"/>
  <c r="Z153" i="43"/>
  <c r="BF153" i="43"/>
  <c r="AE153" i="43"/>
  <c r="BK153" i="43"/>
  <c r="CQ153" i="43"/>
  <c r="X153" i="43"/>
  <c r="BD153" i="43"/>
  <c r="CJ153" i="43"/>
  <c r="Q153" i="43"/>
  <c r="AW153" i="43"/>
  <c r="CC153" i="43"/>
  <c r="N153" i="43"/>
  <c r="DB153" i="43"/>
  <c r="BV153" i="43"/>
  <c r="CL153" i="43"/>
  <c r="BW153" i="43"/>
  <c r="CV153" i="43"/>
  <c r="BJ153" i="43"/>
  <c r="DC153" i="43"/>
  <c r="AC153" i="43"/>
  <c r="AX153" i="43"/>
  <c r="AJ153" i="43"/>
  <c r="BI153" i="43"/>
  <c r="BB153" i="43"/>
  <c r="AQ153" i="43"/>
  <c r="BP153" i="43"/>
  <c r="CO153" i="43"/>
  <c r="F117" i="43"/>
  <c r="H117" i="43"/>
  <c r="M117" i="43"/>
  <c r="AC117" i="43"/>
  <c r="AS117" i="43"/>
  <c r="BI117" i="43"/>
  <c r="BY117" i="43"/>
  <c r="CO117" i="43"/>
  <c r="DE117" i="43"/>
  <c r="Z117" i="43"/>
  <c r="AP117" i="43"/>
  <c r="BF117" i="43"/>
  <c r="BV117" i="43"/>
  <c r="CL117" i="43"/>
  <c r="DB117" i="43"/>
  <c r="W117" i="43"/>
  <c r="AM117" i="43"/>
  <c r="BC117" i="43"/>
  <c r="BS117" i="43"/>
  <c r="CI117" i="43"/>
  <c r="CY117" i="43"/>
  <c r="AF117" i="43"/>
  <c r="CR117" i="43"/>
  <c r="AZ117" i="43"/>
  <c r="X117" i="43"/>
  <c r="CJ117" i="43"/>
  <c r="AR117" i="43"/>
  <c r="BX117" i="43"/>
  <c r="AG117" i="43"/>
  <c r="BA117" i="43"/>
  <c r="BU117" i="43"/>
  <c r="CS117" i="43"/>
  <c r="R117" i="43"/>
  <c r="AL117" i="43"/>
  <c r="BJ117" i="43"/>
  <c r="CD117" i="43"/>
  <c r="CX117" i="43"/>
  <c r="AA117" i="43"/>
  <c r="AU117" i="43"/>
  <c r="BO117" i="43"/>
  <c r="CM117" i="43"/>
  <c r="DG117" i="43"/>
  <c r="CB117" i="43"/>
  <c r="BP117" i="43"/>
  <c r="BD117" i="43"/>
  <c r="CN117" i="43"/>
  <c r="Q117" i="43"/>
  <c r="AK117" i="43"/>
  <c r="BE117" i="43"/>
  <c r="CC117" i="43"/>
  <c r="CW117" i="43"/>
  <c r="V117" i="43"/>
  <c r="AT117" i="43"/>
  <c r="BN117" i="43"/>
  <c r="CH117" i="43"/>
  <c r="DF117" i="43"/>
  <c r="AE117" i="43"/>
  <c r="AY117" i="43"/>
  <c r="BW117" i="43"/>
  <c r="CQ117" i="43"/>
  <c r="P117" i="43"/>
  <c r="DH117" i="43"/>
  <c r="CF117" i="43"/>
  <c r="BT117" i="43"/>
  <c r="DD117" i="43"/>
  <c r="U117" i="43"/>
  <c r="AO117" i="43"/>
  <c r="BM117" i="43"/>
  <c r="CG117" i="43"/>
  <c r="DA117" i="43"/>
  <c r="AD117" i="43"/>
  <c r="AX117" i="43"/>
  <c r="CK117" i="43"/>
  <c r="BR117" i="43"/>
  <c r="O117" i="43"/>
  <c r="BG117" i="43"/>
  <c r="CU117" i="43"/>
  <c r="T117" i="43"/>
  <c r="CZ117" i="43"/>
  <c r="Y117" i="43"/>
  <c r="N117" i="43"/>
  <c r="BZ117" i="43"/>
  <c r="S117" i="43"/>
  <c r="BK117" i="43"/>
  <c r="DC117" i="43"/>
  <c r="AJ117" i="43"/>
  <c r="AB117" i="43"/>
  <c r="AW117" i="43"/>
  <c r="AH117" i="43"/>
  <c r="CP117" i="43"/>
  <c r="AI117" i="43"/>
  <c r="CA117" i="43"/>
  <c r="AV117" i="43"/>
  <c r="CV117" i="43"/>
  <c r="BH117" i="43"/>
  <c r="BQ117" i="43"/>
  <c r="CE117" i="43"/>
  <c r="BB117" i="43"/>
  <c r="BL117" i="43"/>
  <c r="CT117" i="43"/>
  <c r="AN117" i="43"/>
  <c r="AQ117" i="43"/>
  <c r="L117" i="43"/>
  <c r="F93" i="43"/>
  <c r="H93" i="43"/>
  <c r="Z93" i="43"/>
  <c r="AP93" i="43"/>
  <c r="BF93" i="43"/>
  <c r="BV93" i="43"/>
  <c r="CL93" i="43"/>
  <c r="DB93" i="43"/>
  <c r="AA93" i="43"/>
  <c r="AQ93" i="43"/>
  <c r="BG93" i="43"/>
  <c r="BW93" i="43"/>
  <c r="CM93" i="43"/>
  <c r="DC93" i="43"/>
  <c r="AG93" i="43"/>
  <c r="BM93" i="43"/>
  <c r="CS93" i="43"/>
  <c r="T93" i="43"/>
  <c r="AZ93" i="43"/>
  <c r="CF93" i="43"/>
  <c r="M93" i="43"/>
  <c r="AS93" i="43"/>
  <c r="BY93" i="43"/>
  <c r="DE93" i="43"/>
  <c r="P93" i="43"/>
  <c r="X93" i="43"/>
  <c r="BL93" i="43"/>
  <c r="N93" i="43"/>
  <c r="AD93" i="43"/>
  <c r="AT93" i="43"/>
  <c r="BJ93" i="43"/>
  <c r="BZ93" i="43"/>
  <c r="CP93" i="43"/>
  <c r="O93" i="43"/>
  <c r="AE93" i="43"/>
  <c r="AU93" i="43"/>
  <c r="BK93" i="43"/>
  <c r="CA93" i="43"/>
  <c r="CQ93" i="43"/>
  <c r="DG93" i="43"/>
  <c r="AO93" i="43"/>
  <c r="BU93" i="43"/>
  <c r="DA93" i="43"/>
  <c r="AB93" i="43"/>
  <c r="BH93" i="43"/>
  <c r="CN93" i="43"/>
  <c r="U93" i="43"/>
  <c r="BA93" i="43"/>
  <c r="CG93" i="43"/>
  <c r="AN93" i="43"/>
  <c r="AV93" i="43"/>
  <c r="BD93" i="43"/>
  <c r="CR93" i="43"/>
  <c r="AL93" i="43"/>
  <c r="BR93" i="43"/>
  <c r="CX93" i="43"/>
  <c r="AM93" i="43"/>
  <c r="BS93" i="43"/>
  <c r="CY93" i="43"/>
  <c r="BE93" i="43"/>
  <c r="L93" i="43"/>
  <c r="BX93" i="43"/>
  <c r="AK93" i="43"/>
  <c r="CW93" i="43"/>
  <c r="DF93" i="43"/>
  <c r="R93" i="43"/>
  <c r="AX93" i="43"/>
  <c r="CD93" i="43"/>
  <c r="S93" i="43"/>
  <c r="AY93" i="43"/>
  <c r="CE93" i="43"/>
  <c r="Q93" i="43"/>
  <c r="CC93" i="43"/>
  <c r="AJ93" i="43"/>
  <c r="CV93" i="43"/>
  <c r="BI93" i="43"/>
  <c r="BT93" i="43"/>
  <c r="CJ93" i="43"/>
  <c r="V93" i="43"/>
  <c r="BB93" i="43"/>
  <c r="CH93" i="43"/>
  <c r="W93" i="43"/>
  <c r="BC93" i="43"/>
  <c r="CI93" i="43"/>
  <c r="Y93" i="43"/>
  <c r="CK93" i="43"/>
  <c r="AR93" i="43"/>
  <c r="DD93" i="43"/>
  <c r="BQ93" i="43"/>
  <c r="CZ93" i="43"/>
  <c r="AF93" i="43"/>
  <c r="AH93" i="43"/>
  <c r="BO93" i="43"/>
  <c r="BP93" i="43"/>
  <c r="BN93" i="43"/>
  <c r="CU93" i="43"/>
  <c r="AC93" i="43"/>
  <c r="CT93" i="43"/>
  <c r="AW93" i="43"/>
  <c r="CO93" i="43"/>
  <c r="AI93" i="43"/>
  <c r="DH93" i="43"/>
  <c r="CB93" i="43"/>
  <c r="F142" i="43"/>
  <c r="H142" i="43"/>
  <c r="F139" i="43"/>
  <c r="H139" i="43"/>
  <c r="F122" i="43"/>
  <c r="H122" i="43"/>
  <c r="CW122" i="43"/>
  <c r="CG122" i="43"/>
  <c r="BZ122" i="43"/>
  <c r="AY122" i="43"/>
  <c r="L122" i="43"/>
  <c r="BX122" i="43"/>
  <c r="BU122" i="43"/>
  <c r="AD122" i="43"/>
  <c r="BK122" i="43"/>
  <c r="R122" i="43"/>
  <c r="CP122" i="43"/>
  <c r="BB122" i="43"/>
  <c r="BS122" i="43"/>
  <c r="AF122" i="43"/>
  <c r="CR122" i="43"/>
  <c r="V122" i="43"/>
  <c r="AN122" i="43"/>
  <c r="U122" i="43"/>
  <c r="BQ122" i="43"/>
  <c r="AA122" i="43"/>
  <c r="CM122" i="43"/>
  <c r="AZ122" i="43"/>
  <c r="CK122" i="43"/>
  <c r="BV122" i="43"/>
  <c r="X122" i="43"/>
  <c r="AW122" i="43"/>
  <c r="AX122" i="43"/>
  <c r="AS122" i="43"/>
  <c r="CT122" i="43"/>
  <c r="BO122" i="43"/>
  <c r="AP122" i="43"/>
  <c r="AI122" i="43"/>
  <c r="AR122" i="43"/>
  <c r="DA122" i="43"/>
  <c r="DE122" i="43"/>
  <c r="BD122" i="43"/>
  <c r="BA122" i="43"/>
  <c r="W122" i="43"/>
  <c r="CY122" i="43"/>
  <c r="CB122" i="43"/>
  <c r="AK122" i="43"/>
  <c r="AC122" i="43"/>
  <c r="CH122" i="43"/>
  <c r="AQ122" i="43"/>
  <c r="T122" i="43"/>
  <c r="CV122" i="43"/>
  <c r="CL122" i="43"/>
  <c r="CC122" i="43"/>
  <c r="Z122" i="43"/>
  <c r="CE122" i="43"/>
  <c r="BH122" i="43"/>
  <c r="AO122" i="43"/>
  <c r="M122" i="43"/>
  <c r="CZ122" i="43"/>
  <c r="BN122" i="43"/>
  <c r="AM122" i="43"/>
  <c r="P122" i="43"/>
  <c r="DH122" i="43"/>
  <c r="AU122" i="43"/>
  <c r="BR122" i="43"/>
  <c r="BY122" i="43"/>
  <c r="BG122" i="43"/>
  <c r="AJ122" i="43"/>
  <c r="BE122" i="43"/>
  <c r="AE122" i="43"/>
  <c r="Q122" i="43"/>
  <c r="DF122" i="43"/>
  <c r="CU122" i="43"/>
  <c r="CN122" i="43"/>
  <c r="CS122" i="43"/>
  <c r="O122" i="43"/>
  <c r="BI122" i="43"/>
  <c r="AT122" i="43"/>
  <c r="BC122" i="43"/>
  <c r="AV122" i="43"/>
  <c r="BM122" i="43"/>
  <c r="DG122" i="43"/>
  <c r="BJ122" i="43"/>
  <c r="BF122" i="43"/>
  <c r="BW122" i="43"/>
  <c r="BP122" i="43"/>
  <c r="Y122" i="43"/>
  <c r="CA122" i="43"/>
  <c r="CO122" i="43"/>
  <c r="AG122" i="43"/>
  <c r="CI122" i="43"/>
  <c r="DB122" i="43"/>
  <c r="AL122" i="43"/>
  <c r="S122" i="43"/>
  <c r="CQ122" i="43"/>
  <c r="BL122" i="43"/>
  <c r="N122" i="43"/>
  <c r="CJ122" i="43"/>
  <c r="AB122" i="43"/>
  <c r="CX122" i="43"/>
  <c r="CD122" i="43"/>
  <c r="DC122" i="43"/>
  <c r="AH122" i="43"/>
  <c r="BT122" i="43"/>
  <c r="CF122" i="43"/>
  <c r="DD122" i="43"/>
  <c r="F124" i="43"/>
  <c r="H124" i="43"/>
  <c r="V124" i="43"/>
  <c r="AL124" i="43"/>
  <c r="BB124" i="43"/>
  <c r="BR124" i="43"/>
  <c r="CH124" i="43"/>
  <c r="CX124" i="43"/>
  <c r="S124" i="43"/>
  <c r="AI124" i="43"/>
  <c r="AY124" i="43"/>
  <c r="BO124" i="43"/>
  <c r="CE124" i="43"/>
  <c r="CU124" i="43"/>
  <c r="L124" i="43"/>
  <c r="AB124" i="43"/>
  <c r="AR124" i="43"/>
  <c r="BH124" i="43"/>
  <c r="BX124" i="43"/>
  <c r="CN124" i="43"/>
  <c r="DD124" i="43"/>
  <c r="BE124" i="43"/>
  <c r="CW124" i="43"/>
  <c r="BI124" i="43"/>
  <c r="Q124" i="43"/>
  <c r="CC124" i="43"/>
  <c r="BA124" i="43"/>
  <c r="Z124" i="43"/>
  <c r="AP124" i="43"/>
  <c r="BF124" i="43"/>
  <c r="BV124" i="43"/>
  <c r="CL124" i="43"/>
  <c r="DB124" i="43"/>
  <c r="W124" i="43"/>
  <c r="AM124" i="43"/>
  <c r="BC124" i="43"/>
  <c r="BS124" i="43"/>
  <c r="CI124" i="43"/>
  <c r="CY124" i="43"/>
  <c r="P124" i="43"/>
  <c r="AF124" i="43"/>
  <c r="AV124" i="43"/>
  <c r="BL124" i="43"/>
  <c r="CB124" i="43"/>
  <c r="CR124" i="43"/>
  <c r="DH124" i="43"/>
  <c r="BU124" i="43"/>
  <c r="M124" i="43"/>
  <c r="BY124" i="43"/>
  <c r="AG124" i="43"/>
  <c r="CS124" i="43"/>
  <c r="BQ124" i="43"/>
  <c r="AH124" i="43"/>
  <c r="BN124" i="43"/>
  <c r="CT124" i="43"/>
  <c r="AE124" i="43"/>
  <c r="BK124" i="43"/>
  <c r="CQ124" i="43"/>
  <c r="X124" i="43"/>
  <c r="BD124" i="43"/>
  <c r="CJ124" i="43"/>
  <c r="AO124" i="43"/>
  <c r="AS124" i="43"/>
  <c r="BM124" i="43"/>
  <c r="CP124" i="43"/>
  <c r="CM124" i="43"/>
  <c r="Y124" i="43"/>
  <c r="CG124" i="43"/>
  <c r="N124" i="43"/>
  <c r="AT124" i="43"/>
  <c r="BZ124" i="43"/>
  <c r="DF124" i="43"/>
  <c r="AQ124" i="43"/>
  <c r="BW124" i="43"/>
  <c r="DC124" i="43"/>
  <c r="AJ124" i="43"/>
  <c r="BP124" i="43"/>
  <c r="CV124" i="43"/>
  <c r="CK124" i="43"/>
  <c r="CO124" i="43"/>
  <c r="U124" i="43"/>
  <c r="AD124" i="43"/>
  <c r="BG124" i="43"/>
  <c r="CF124" i="43"/>
  <c r="R124" i="43"/>
  <c r="AX124" i="43"/>
  <c r="CD124" i="43"/>
  <c r="O124" i="43"/>
  <c r="AU124" i="43"/>
  <c r="CA124" i="43"/>
  <c r="DG124" i="43"/>
  <c r="AN124" i="43"/>
  <c r="BT124" i="43"/>
  <c r="CZ124" i="43"/>
  <c r="DA124" i="43"/>
  <c r="DE124" i="43"/>
  <c r="AK124" i="43"/>
  <c r="AA124" i="43"/>
  <c r="AZ124" i="43"/>
  <c r="AC124" i="43"/>
  <c r="BJ124" i="43"/>
  <c r="T124" i="43"/>
  <c r="AW124" i="43"/>
  <c r="W17" i="47"/>
  <c r="W16" i="47"/>
  <c r="B95" i="43"/>
  <c r="E95" i="43" s="1"/>
  <c r="F102" i="43"/>
  <c r="H102" i="43"/>
  <c r="BB102" i="43"/>
  <c r="BC102" i="43"/>
  <c r="P102" i="43"/>
  <c r="CB102" i="43"/>
  <c r="BA102" i="43"/>
  <c r="Z102" i="43"/>
  <c r="BY102" i="43"/>
  <c r="CC102" i="43"/>
  <c r="L102" i="43"/>
  <c r="V102" i="43"/>
  <c r="AQ102" i="43"/>
  <c r="DC102" i="43"/>
  <c r="BP102" i="43"/>
  <c r="AS102" i="43"/>
  <c r="DF102" i="43"/>
  <c r="BX102" i="43"/>
  <c r="O102" i="43"/>
  <c r="CA102" i="43"/>
  <c r="AN102" i="43"/>
  <c r="CZ102" i="43"/>
  <c r="DB102" i="43"/>
  <c r="AO102" i="43"/>
  <c r="CU102" i="43"/>
  <c r="CT102" i="43"/>
  <c r="CS102" i="43"/>
  <c r="BZ102" i="43"/>
  <c r="BS102" i="43"/>
  <c r="AF102" i="43"/>
  <c r="CR102" i="43"/>
  <c r="U102" i="43"/>
  <c r="CK102" i="43"/>
  <c r="M102" i="43"/>
  <c r="Q102" i="43"/>
  <c r="BH102" i="43"/>
  <c r="AT102" i="43"/>
  <c r="BG102" i="43"/>
  <c r="T102" i="43"/>
  <c r="CF102" i="43"/>
  <c r="R102" i="43"/>
  <c r="AI102" i="43"/>
  <c r="AL102" i="43"/>
  <c r="AE102" i="43"/>
  <c r="CQ102" i="43"/>
  <c r="BD102" i="43"/>
  <c r="CW102" i="43"/>
  <c r="BV102" i="43"/>
  <c r="CH102" i="43"/>
  <c r="AR102" i="43"/>
  <c r="CO102" i="43"/>
  <c r="AH102" i="43"/>
  <c r="AM102" i="43"/>
  <c r="BL102" i="43"/>
  <c r="BF102" i="43"/>
  <c r="AX102" i="43"/>
  <c r="CP102" i="43"/>
  <c r="CM102" i="43"/>
  <c r="DE102" i="43"/>
  <c r="AB102" i="43"/>
  <c r="BK102" i="43"/>
  <c r="CJ102" i="43"/>
  <c r="BU102" i="43"/>
  <c r="BI102" i="43"/>
  <c r="AG102" i="43"/>
  <c r="CI102" i="43"/>
  <c r="DH102" i="43"/>
  <c r="BE102" i="43"/>
  <c r="DA102" i="43"/>
  <c r="CX102" i="43"/>
  <c r="AJ102" i="43"/>
  <c r="AW102" i="43"/>
  <c r="N102" i="43"/>
  <c r="DG102" i="43"/>
  <c r="BQ102" i="43"/>
  <c r="S102" i="43"/>
  <c r="AC102" i="43"/>
  <c r="BJ102" i="43"/>
  <c r="CY102" i="43"/>
  <c r="CG102" i="43"/>
  <c r="Y102" i="43"/>
  <c r="AY102" i="43"/>
  <c r="AA102" i="43"/>
  <c r="AZ102" i="43"/>
  <c r="AD102" i="43"/>
  <c r="BR102" i="43"/>
  <c r="X102" i="43"/>
  <c r="AK102" i="43"/>
  <c r="BO102" i="43"/>
  <c r="BN102" i="43"/>
  <c r="CD102" i="43"/>
  <c r="CE102" i="43"/>
  <c r="DD102" i="43"/>
  <c r="W102" i="43"/>
  <c r="CN102" i="43"/>
  <c r="AU102" i="43"/>
  <c r="BM102" i="43"/>
  <c r="AV102" i="43"/>
  <c r="BW102" i="43"/>
  <c r="BT102" i="43"/>
  <c r="CV102" i="43"/>
  <c r="AP102" i="43"/>
  <c r="CL102" i="43"/>
  <c r="W18" i="54"/>
  <c r="B158" i="43"/>
  <c r="E158" i="43" s="1"/>
  <c r="F156" i="43"/>
  <c r="H156" i="43"/>
  <c r="Z156" i="43"/>
  <c r="AP156" i="43"/>
  <c r="BF156" i="43"/>
  <c r="BV156" i="43"/>
  <c r="CL156" i="43"/>
  <c r="DB156" i="43"/>
  <c r="W156" i="43"/>
  <c r="AM156" i="43"/>
  <c r="BC156" i="43"/>
  <c r="BS156" i="43"/>
  <c r="CI156" i="43"/>
  <c r="CY156" i="43"/>
  <c r="P156" i="43"/>
  <c r="AF156" i="43"/>
  <c r="AV156" i="43"/>
  <c r="BL156" i="43"/>
  <c r="CB156" i="43"/>
  <c r="CR156" i="43"/>
  <c r="DH156" i="43"/>
  <c r="BI156" i="43"/>
  <c r="Y156" i="43"/>
  <c r="AW156" i="43"/>
  <c r="BE156" i="43"/>
  <c r="BA156" i="43"/>
  <c r="AO156" i="43"/>
  <c r="N156" i="43"/>
  <c r="AD156" i="43"/>
  <c r="AT156" i="43"/>
  <c r="BJ156" i="43"/>
  <c r="BZ156" i="43"/>
  <c r="CP156" i="43"/>
  <c r="DF156" i="43"/>
  <c r="AA156" i="43"/>
  <c r="AQ156" i="43"/>
  <c r="BG156" i="43"/>
  <c r="BW156" i="43"/>
  <c r="CM156" i="43"/>
  <c r="DC156" i="43"/>
  <c r="T156" i="43"/>
  <c r="AJ156" i="43"/>
  <c r="AZ156" i="43"/>
  <c r="BP156" i="43"/>
  <c r="CF156" i="43"/>
  <c r="CV156" i="43"/>
  <c r="M156" i="43"/>
  <c r="BY156" i="43"/>
  <c r="BU156" i="43"/>
  <c r="BM156" i="43"/>
  <c r="DA156" i="43"/>
  <c r="BQ156" i="43"/>
  <c r="CK156" i="43"/>
  <c r="R156" i="43"/>
  <c r="AH156" i="43"/>
  <c r="AX156" i="43"/>
  <c r="BN156" i="43"/>
  <c r="CD156" i="43"/>
  <c r="CT156" i="43"/>
  <c r="O156" i="43"/>
  <c r="AE156" i="43"/>
  <c r="AU156" i="43"/>
  <c r="BK156" i="43"/>
  <c r="CA156" i="43"/>
  <c r="CQ156" i="43"/>
  <c r="DG156" i="43"/>
  <c r="X156" i="43"/>
  <c r="AN156" i="43"/>
  <c r="BD156" i="43"/>
  <c r="BT156" i="43"/>
  <c r="CJ156" i="43"/>
  <c r="CZ156" i="43"/>
  <c r="AC156" i="43"/>
  <c r="CO156" i="43"/>
  <c r="Q156" i="43"/>
  <c r="CC156" i="43"/>
  <c r="U156" i="43"/>
  <c r="CG156" i="43"/>
  <c r="AL156" i="43"/>
  <c r="CX156" i="43"/>
  <c r="BO156" i="43"/>
  <c r="AB156" i="43"/>
  <c r="CN156" i="43"/>
  <c r="AG156" i="43"/>
  <c r="CS156" i="43"/>
  <c r="BB156" i="43"/>
  <c r="S156" i="43"/>
  <c r="CE156" i="43"/>
  <c r="AR156" i="43"/>
  <c r="DD156" i="43"/>
  <c r="CH156" i="43"/>
  <c r="L156" i="43"/>
  <c r="DE156" i="43"/>
  <c r="BR156" i="43"/>
  <c r="AI156" i="43"/>
  <c r="CU156" i="43"/>
  <c r="BH156" i="43"/>
  <c r="AS156" i="43"/>
  <c r="AK156" i="43"/>
  <c r="V156" i="43"/>
  <c r="AY156" i="43"/>
  <c r="BX156" i="43"/>
  <c r="CW156" i="43"/>
  <c r="C28" i="34"/>
  <c r="D30" i="34" s="1"/>
  <c r="D23" i="34"/>
  <c r="G17" i="34"/>
  <c r="G24" i="34" s="1"/>
  <c r="G16" i="34"/>
  <c r="G23" i="34" s="1"/>
  <c r="B169" i="43"/>
  <c r="E169" i="43" s="1"/>
  <c r="F169" i="43" s="1"/>
  <c r="B167" i="43"/>
  <c r="E167" i="43" s="1"/>
  <c r="F167" i="43" s="1"/>
  <c r="B170" i="43"/>
  <c r="E170" i="43" s="1"/>
  <c r="F170" i="43" s="1"/>
  <c r="B174" i="43"/>
  <c r="E174" i="43" s="1"/>
  <c r="F174" i="43" s="1"/>
  <c r="B172" i="43"/>
  <c r="E172" i="43" s="1"/>
  <c r="F172" i="43" s="1"/>
  <c r="B171" i="43"/>
  <c r="E171" i="43" s="1"/>
  <c r="F171" i="43" s="1"/>
  <c r="H164" i="43"/>
  <c r="P164" i="43"/>
  <c r="AF164" i="43"/>
  <c r="AV164" i="43"/>
  <c r="BL164" i="43"/>
  <c r="CB164" i="43"/>
  <c r="CR164" i="43"/>
  <c r="DH164" i="43"/>
  <c r="Y164" i="43"/>
  <c r="AO164" i="43"/>
  <c r="BE164" i="43"/>
  <c r="BU164" i="43"/>
  <c r="CK164" i="43"/>
  <c r="DA164" i="43"/>
  <c r="V164" i="43"/>
  <c r="AL164" i="43"/>
  <c r="BB164" i="43"/>
  <c r="BR164" i="43"/>
  <c r="CH164" i="43"/>
  <c r="CX164" i="43"/>
  <c r="AE164" i="43"/>
  <c r="CQ164" i="43"/>
  <c r="S164" i="43"/>
  <c r="CE164" i="43"/>
  <c r="W164" i="43"/>
  <c r="CI164" i="43"/>
  <c r="T164" i="43"/>
  <c r="AJ164" i="43"/>
  <c r="AZ164" i="43"/>
  <c r="BP164" i="43"/>
  <c r="CF164" i="43"/>
  <c r="CV164" i="43"/>
  <c r="M164" i="43"/>
  <c r="AC164" i="43"/>
  <c r="AS164" i="43"/>
  <c r="BI164" i="43"/>
  <c r="BY164" i="43"/>
  <c r="CO164" i="43"/>
  <c r="DE164" i="43"/>
  <c r="Z164" i="43"/>
  <c r="AP164" i="43"/>
  <c r="BF164" i="43"/>
  <c r="BV164" i="43"/>
  <c r="CL164" i="43"/>
  <c r="DB164" i="43"/>
  <c r="AU164" i="43"/>
  <c r="DG164" i="43"/>
  <c r="AI164" i="43"/>
  <c r="CU164" i="43"/>
  <c r="AM164" i="43"/>
  <c r="CY164" i="43"/>
  <c r="X164" i="43"/>
  <c r="AN164" i="43"/>
  <c r="BD164" i="43"/>
  <c r="BT164" i="43"/>
  <c r="CJ164" i="43"/>
  <c r="CZ164" i="43"/>
  <c r="Q164" i="43"/>
  <c r="AG164" i="43"/>
  <c r="AW164" i="43"/>
  <c r="BM164" i="43"/>
  <c r="CC164" i="43"/>
  <c r="CS164" i="43"/>
  <c r="N164" i="43"/>
  <c r="AD164" i="43"/>
  <c r="AT164" i="43"/>
  <c r="BJ164" i="43"/>
  <c r="BZ164" i="43"/>
  <c r="CP164" i="43"/>
  <c r="DF164" i="43"/>
  <c r="BK164" i="43"/>
  <c r="BG164" i="43"/>
  <c r="AY164" i="43"/>
  <c r="AA164" i="43"/>
  <c r="BC164" i="43"/>
  <c r="AQ164" i="43"/>
  <c r="L164" i="43"/>
  <c r="AB164" i="43"/>
  <c r="AR164" i="43"/>
  <c r="BH164" i="43"/>
  <c r="BX164" i="43"/>
  <c r="CN164" i="43"/>
  <c r="DD164" i="43"/>
  <c r="U164" i="43"/>
  <c r="AK164" i="43"/>
  <c r="BA164" i="43"/>
  <c r="BQ164" i="43"/>
  <c r="CG164" i="43"/>
  <c r="CW164" i="43"/>
  <c r="R164" i="43"/>
  <c r="AH164" i="43"/>
  <c r="AX164" i="43"/>
  <c r="BN164" i="43"/>
  <c r="CD164" i="43"/>
  <c r="CT164" i="43"/>
  <c r="O164" i="43"/>
  <c r="CA164" i="43"/>
  <c r="DC164" i="43"/>
  <c r="BO164" i="43"/>
  <c r="BW164" i="43"/>
  <c r="BS164" i="43"/>
  <c r="CM164" i="43"/>
  <c r="H162" i="43"/>
  <c r="BG162" i="43"/>
  <c r="AQ162" i="43"/>
  <c r="AA162" i="43"/>
  <c r="DH162" i="43"/>
  <c r="BB162" i="43"/>
  <c r="AE162" i="43"/>
  <c r="BQ162" i="43"/>
  <c r="BT162" i="43"/>
  <c r="CD162" i="43"/>
  <c r="CV162" i="43"/>
  <c r="BD162" i="43"/>
  <c r="CL162" i="43"/>
  <c r="Y162" i="43"/>
  <c r="CK162" i="43"/>
  <c r="BO162" i="43"/>
  <c r="BX162" i="43"/>
  <c r="CA162" i="43"/>
  <c r="AI162" i="43"/>
  <c r="CF162" i="43"/>
  <c r="M162" i="43"/>
  <c r="BY162" i="43"/>
  <c r="CE162" i="43"/>
  <c r="CN162" i="43"/>
  <c r="BF162" i="43"/>
  <c r="DD162" i="43"/>
  <c r="O162" i="43"/>
  <c r="CB162" i="43"/>
  <c r="BL162" i="43"/>
  <c r="AV162" i="43"/>
  <c r="BW162" i="43"/>
  <c r="CQ162" i="43"/>
  <c r="U162" i="43"/>
  <c r="CG162" i="43"/>
  <c r="AY162" i="43"/>
  <c r="BH162" i="43"/>
  <c r="AJ162" i="43"/>
  <c r="N162" i="43"/>
  <c r="BP162" i="43"/>
  <c r="AO162" i="43"/>
  <c r="DA162" i="43"/>
  <c r="AT162" i="43"/>
  <c r="BC162" i="43"/>
  <c r="Q162" i="43"/>
  <c r="CI162" i="43"/>
  <c r="BK162" i="43"/>
  <c r="AC162" i="43"/>
  <c r="CO162" i="43"/>
  <c r="BJ162" i="43"/>
  <c r="BS162" i="43"/>
  <c r="AG162" i="43"/>
  <c r="W162" i="43"/>
  <c r="P162" i="43"/>
  <c r="CX162" i="43"/>
  <c r="CH162" i="43"/>
  <c r="BR162" i="43"/>
  <c r="CR162" i="43"/>
  <c r="BV162" i="43"/>
  <c r="AK162" i="43"/>
  <c r="CW162" i="43"/>
  <c r="AD162" i="43"/>
  <c r="AM162" i="43"/>
  <c r="AW162" i="43"/>
  <c r="BN162" i="43"/>
  <c r="AU162" i="43"/>
  <c r="BE162" i="43"/>
  <c r="DF162" i="43"/>
  <c r="X162" i="43"/>
  <c r="AH162" i="43"/>
  <c r="BM162" i="43"/>
  <c r="AR162" i="43"/>
  <c r="AP162" i="43"/>
  <c r="AS162" i="43"/>
  <c r="DE162" i="43"/>
  <c r="AN162" i="43"/>
  <c r="AX162" i="43"/>
  <c r="CC162" i="43"/>
  <c r="AL162" i="43"/>
  <c r="V162" i="43"/>
  <c r="DC162" i="43"/>
  <c r="CM162" i="43"/>
  <c r="AF162" i="43"/>
  <c r="AZ162" i="43"/>
  <c r="BA162" i="43"/>
  <c r="CP162" i="43"/>
  <c r="CY162" i="43"/>
  <c r="R162" i="43"/>
  <c r="CS162" i="43"/>
  <c r="DG162" i="43"/>
  <c r="Z162" i="43"/>
  <c r="BU162" i="43"/>
  <c r="CJ162" i="43"/>
  <c r="CT162" i="43"/>
  <c r="L162" i="43"/>
  <c r="BZ162" i="43"/>
  <c r="DB162" i="43"/>
  <c r="T162" i="43"/>
  <c r="BI162" i="43"/>
  <c r="CZ162" i="43"/>
  <c r="S162" i="43"/>
  <c r="AB162" i="43"/>
  <c r="CU162" i="43"/>
  <c r="H166" i="43"/>
  <c r="BN166" i="43"/>
  <c r="AX166" i="43"/>
  <c r="AH166" i="43"/>
  <c r="BH166" i="43"/>
  <c r="CY166" i="43"/>
  <c r="BI166" i="43"/>
  <c r="CX166" i="43"/>
  <c r="P166" i="43"/>
  <c r="AJ166" i="43"/>
  <c r="BO166" i="43"/>
  <c r="DC166" i="43"/>
  <c r="CP166" i="43"/>
  <c r="AW166" i="43"/>
  <c r="CR166" i="43"/>
  <c r="CQ166" i="43"/>
  <c r="CZ166" i="43"/>
  <c r="S166" i="43"/>
  <c r="DA166" i="43"/>
  <c r="U166" i="43"/>
  <c r="CI166" i="43"/>
  <c r="BS166" i="43"/>
  <c r="BC166" i="43"/>
  <c r="AM166" i="43"/>
  <c r="M166" i="43"/>
  <c r="BY166" i="43"/>
  <c r="CB166" i="43"/>
  <c r="CV166" i="43"/>
  <c r="O166" i="43"/>
  <c r="AT166" i="43"/>
  <c r="BL166" i="43"/>
  <c r="AD166" i="43"/>
  <c r="BM166" i="43"/>
  <c r="BW166" i="43"/>
  <c r="BV166" i="43"/>
  <c r="CE166" i="43"/>
  <c r="AO166" i="43"/>
  <c r="AQ166" i="43"/>
  <c r="AK166" i="43"/>
  <c r="W166" i="43"/>
  <c r="DD166" i="43"/>
  <c r="CN166" i="43"/>
  <c r="BX166" i="43"/>
  <c r="CD166" i="43"/>
  <c r="AC166" i="43"/>
  <c r="CO166" i="43"/>
  <c r="BG166" i="43"/>
  <c r="CA166" i="43"/>
  <c r="DF166" i="43"/>
  <c r="X166" i="43"/>
  <c r="CF166" i="43"/>
  <c r="Q166" i="43"/>
  <c r="CC166" i="43"/>
  <c r="BB166" i="43"/>
  <c r="AZ166" i="43"/>
  <c r="BJ166" i="43"/>
  <c r="BU166" i="43"/>
  <c r="BK166" i="43"/>
  <c r="BA166" i="43"/>
  <c r="AR166" i="43"/>
  <c r="AB166" i="43"/>
  <c r="L166" i="43"/>
  <c r="CT166" i="43"/>
  <c r="R166" i="43"/>
  <c r="AS166" i="43"/>
  <c r="DE166" i="43"/>
  <c r="AL166" i="43"/>
  <c r="BF166" i="43"/>
  <c r="CJ166" i="43"/>
  <c r="Y166" i="43"/>
  <c r="T166" i="43"/>
  <c r="AG166" i="43"/>
  <c r="CS166" i="43"/>
  <c r="AF166" i="43"/>
  <c r="AE166" i="43"/>
  <c r="AN166" i="43"/>
  <c r="CK166" i="43"/>
  <c r="AY166" i="43"/>
  <c r="BQ166" i="43"/>
  <c r="DH166" i="43"/>
  <c r="AA166" i="43"/>
  <c r="AU166" i="43"/>
  <c r="BD166" i="43"/>
  <c r="CH166" i="43"/>
  <c r="BT166" i="43"/>
  <c r="CM166" i="43"/>
  <c r="DG166" i="43"/>
  <c r="Z166" i="43"/>
  <c r="AI166" i="43"/>
  <c r="V166" i="43"/>
  <c r="CG166" i="43"/>
  <c r="BR166" i="43"/>
  <c r="CL166" i="43"/>
  <c r="CU166" i="43"/>
  <c r="N166" i="43"/>
  <c r="DB166" i="43"/>
  <c r="CW166" i="43"/>
  <c r="AV166" i="43"/>
  <c r="BP166" i="43"/>
  <c r="BZ166" i="43"/>
  <c r="BE166" i="43"/>
  <c r="AP166" i="43"/>
  <c r="H163" i="43"/>
  <c r="M163" i="43"/>
  <c r="AC163" i="43"/>
  <c r="AS163" i="43"/>
  <c r="BI163" i="43"/>
  <c r="BY163" i="43"/>
  <c r="CO163" i="43"/>
  <c r="DE163" i="43"/>
  <c r="Z163" i="43"/>
  <c r="AP163" i="43"/>
  <c r="BF163" i="43"/>
  <c r="BV163" i="43"/>
  <c r="CL163" i="43"/>
  <c r="DB163" i="43"/>
  <c r="W163" i="43"/>
  <c r="AM163" i="43"/>
  <c r="BC163" i="43"/>
  <c r="BS163" i="43"/>
  <c r="CI163" i="43"/>
  <c r="CY163" i="43"/>
  <c r="AJ163" i="43"/>
  <c r="CV163" i="43"/>
  <c r="X163" i="43"/>
  <c r="CJ163" i="43"/>
  <c r="L163" i="43"/>
  <c r="BX163" i="43"/>
  <c r="DH163" i="43"/>
  <c r="Q163" i="43"/>
  <c r="AG163" i="43"/>
  <c r="AW163" i="43"/>
  <c r="BM163" i="43"/>
  <c r="CC163" i="43"/>
  <c r="CS163" i="43"/>
  <c r="N163" i="43"/>
  <c r="AD163" i="43"/>
  <c r="AT163" i="43"/>
  <c r="BJ163" i="43"/>
  <c r="BZ163" i="43"/>
  <c r="CP163" i="43"/>
  <c r="DF163" i="43"/>
  <c r="AA163" i="43"/>
  <c r="AQ163" i="43"/>
  <c r="BG163" i="43"/>
  <c r="BW163" i="43"/>
  <c r="CM163" i="43"/>
  <c r="DC163" i="43"/>
  <c r="AZ163" i="43"/>
  <c r="P163" i="43"/>
  <c r="AN163" i="43"/>
  <c r="CZ163" i="43"/>
  <c r="AB163" i="43"/>
  <c r="CN163" i="43"/>
  <c r="U163" i="43"/>
  <c r="AK163" i="43"/>
  <c r="BA163" i="43"/>
  <c r="BQ163" i="43"/>
  <c r="CG163" i="43"/>
  <c r="CW163" i="43"/>
  <c r="R163" i="43"/>
  <c r="AH163" i="43"/>
  <c r="AX163" i="43"/>
  <c r="BN163" i="43"/>
  <c r="CD163" i="43"/>
  <c r="CT163" i="43"/>
  <c r="O163" i="43"/>
  <c r="AE163" i="43"/>
  <c r="AU163" i="43"/>
  <c r="BK163" i="43"/>
  <c r="CA163" i="43"/>
  <c r="CQ163" i="43"/>
  <c r="DG163" i="43"/>
  <c r="BP163" i="43"/>
  <c r="AV163" i="43"/>
  <c r="BD163" i="43"/>
  <c r="AF163" i="43"/>
  <c r="AR163" i="43"/>
  <c r="DD163" i="43"/>
  <c r="Y163" i="43"/>
  <c r="AO163" i="43"/>
  <c r="BE163" i="43"/>
  <c r="BU163" i="43"/>
  <c r="CK163" i="43"/>
  <c r="DA163" i="43"/>
  <c r="V163" i="43"/>
  <c r="AL163" i="43"/>
  <c r="BB163" i="43"/>
  <c r="BR163" i="43"/>
  <c r="CH163" i="43"/>
  <c r="CX163" i="43"/>
  <c r="S163" i="43"/>
  <c r="AI163" i="43"/>
  <c r="AY163" i="43"/>
  <c r="BO163" i="43"/>
  <c r="CE163" i="43"/>
  <c r="CU163" i="43"/>
  <c r="T163" i="43"/>
  <c r="CF163" i="43"/>
  <c r="CR163" i="43"/>
  <c r="BT163" i="43"/>
  <c r="CB163" i="43"/>
  <c r="BH163" i="43"/>
  <c r="BL163" i="43"/>
  <c r="H160" i="43"/>
  <c r="V160" i="43"/>
  <c r="AL160" i="43"/>
  <c r="BB160" i="43"/>
  <c r="BR160" i="43"/>
  <c r="CH160" i="43"/>
  <c r="CX160" i="43"/>
  <c r="S160" i="43"/>
  <c r="AI160" i="43"/>
  <c r="AY160" i="43"/>
  <c r="BO160" i="43"/>
  <c r="CE160" i="43"/>
  <c r="CU160" i="43"/>
  <c r="L160" i="43"/>
  <c r="AB160" i="43"/>
  <c r="AR160" i="43"/>
  <c r="BH160" i="43"/>
  <c r="BX160" i="43"/>
  <c r="CN160" i="43"/>
  <c r="DD160" i="43"/>
  <c r="AW160" i="43"/>
  <c r="M160" i="43"/>
  <c r="AK160" i="43"/>
  <c r="CW160" i="43"/>
  <c r="AO160" i="43"/>
  <c r="DA160" i="43"/>
  <c r="Z160" i="43"/>
  <c r="AP160" i="43"/>
  <c r="BF160" i="43"/>
  <c r="BV160" i="43"/>
  <c r="CL160" i="43"/>
  <c r="DB160" i="43"/>
  <c r="W160" i="43"/>
  <c r="AM160" i="43"/>
  <c r="BC160" i="43"/>
  <c r="BS160" i="43"/>
  <c r="CI160" i="43"/>
  <c r="CY160" i="43"/>
  <c r="P160" i="43"/>
  <c r="AF160" i="43"/>
  <c r="AV160" i="43"/>
  <c r="BL160" i="43"/>
  <c r="CB160" i="43"/>
  <c r="CR160" i="43"/>
  <c r="DH160" i="43"/>
  <c r="BM160" i="43"/>
  <c r="BI160" i="43"/>
  <c r="BA160" i="43"/>
  <c r="AS160" i="43"/>
  <c r="BE160" i="43"/>
  <c r="AC160" i="43"/>
  <c r="N160" i="43"/>
  <c r="AD160" i="43"/>
  <c r="AT160" i="43"/>
  <c r="BJ160" i="43"/>
  <c r="BZ160" i="43"/>
  <c r="CP160" i="43"/>
  <c r="DF160" i="43"/>
  <c r="AA160" i="43"/>
  <c r="AQ160" i="43"/>
  <c r="BG160" i="43"/>
  <c r="BW160" i="43"/>
  <c r="CM160" i="43"/>
  <c r="DC160" i="43"/>
  <c r="T160" i="43"/>
  <c r="AJ160" i="43"/>
  <c r="AZ160" i="43"/>
  <c r="BP160" i="43"/>
  <c r="CF160" i="43"/>
  <c r="CV160" i="43"/>
  <c r="Q160" i="43"/>
  <c r="CC160" i="43"/>
  <c r="DE160" i="43"/>
  <c r="BQ160" i="43"/>
  <c r="CO160" i="43"/>
  <c r="BU160" i="43"/>
  <c r="BY160" i="43"/>
  <c r="R160" i="43"/>
  <c r="AH160" i="43"/>
  <c r="AX160" i="43"/>
  <c r="BN160" i="43"/>
  <c r="CD160" i="43"/>
  <c r="CT160" i="43"/>
  <c r="O160" i="43"/>
  <c r="AE160" i="43"/>
  <c r="AU160" i="43"/>
  <c r="BK160" i="43"/>
  <c r="CA160" i="43"/>
  <c r="CQ160" i="43"/>
  <c r="DG160" i="43"/>
  <c r="X160" i="43"/>
  <c r="AN160" i="43"/>
  <c r="BD160" i="43"/>
  <c r="BT160" i="43"/>
  <c r="CJ160" i="43"/>
  <c r="CZ160" i="43"/>
  <c r="AG160" i="43"/>
  <c r="CS160" i="43"/>
  <c r="U160" i="43"/>
  <c r="CG160" i="43"/>
  <c r="Y160" i="43"/>
  <c r="CK160" i="43"/>
  <c r="H161" i="43"/>
  <c r="U161" i="43"/>
  <c r="AK161" i="43"/>
  <c r="BA161" i="43"/>
  <c r="BQ161" i="43"/>
  <c r="CG161" i="43"/>
  <c r="CW161" i="43"/>
  <c r="R161" i="43"/>
  <c r="AH161" i="43"/>
  <c r="AX161" i="43"/>
  <c r="Y161" i="43"/>
  <c r="AO161" i="43"/>
  <c r="BE161" i="43"/>
  <c r="BU161" i="43"/>
  <c r="CK161" i="43"/>
  <c r="DA161" i="43"/>
  <c r="V161" i="43"/>
  <c r="AL161" i="43"/>
  <c r="M161" i="43"/>
  <c r="AC161" i="43"/>
  <c r="AS161" i="43"/>
  <c r="BI161" i="43"/>
  <c r="BY161" i="43"/>
  <c r="CO161" i="43"/>
  <c r="DE161" i="43"/>
  <c r="Z161" i="43"/>
  <c r="AP161" i="43"/>
  <c r="Q161" i="43"/>
  <c r="AG161" i="43"/>
  <c r="AW161" i="43"/>
  <c r="BM161" i="43"/>
  <c r="CC161" i="43"/>
  <c r="CS161" i="43"/>
  <c r="N161" i="43"/>
  <c r="AD161" i="43"/>
  <c r="AT161" i="43"/>
  <c r="BN161" i="43"/>
  <c r="CD161" i="43"/>
  <c r="CT161" i="43"/>
  <c r="O161" i="43"/>
  <c r="AE161" i="43"/>
  <c r="AU161" i="43"/>
  <c r="BK161" i="43"/>
  <c r="CA161" i="43"/>
  <c r="CQ161" i="43"/>
  <c r="DG161" i="43"/>
  <c r="BH161" i="43"/>
  <c r="BD161" i="43"/>
  <c r="AV161" i="43"/>
  <c r="DH161" i="43"/>
  <c r="AJ161" i="43"/>
  <c r="CV161" i="43"/>
  <c r="BB161" i="43"/>
  <c r="BR161" i="43"/>
  <c r="CH161" i="43"/>
  <c r="CX161" i="43"/>
  <c r="S161" i="43"/>
  <c r="AI161" i="43"/>
  <c r="AY161" i="43"/>
  <c r="BO161" i="43"/>
  <c r="CE161" i="43"/>
  <c r="CU161" i="43"/>
  <c r="L161" i="43"/>
  <c r="BX161" i="43"/>
  <c r="CJ161" i="43"/>
  <c r="BL161" i="43"/>
  <c r="AN161" i="43"/>
  <c r="AZ161" i="43"/>
  <c r="X161" i="43"/>
  <c r="BF161" i="43"/>
  <c r="BV161" i="43"/>
  <c r="CL161" i="43"/>
  <c r="DB161" i="43"/>
  <c r="W161" i="43"/>
  <c r="AM161" i="43"/>
  <c r="BC161" i="43"/>
  <c r="BS161" i="43"/>
  <c r="CI161" i="43"/>
  <c r="CY161" i="43"/>
  <c r="AB161" i="43"/>
  <c r="CN161" i="43"/>
  <c r="P161" i="43"/>
  <c r="CB161" i="43"/>
  <c r="CZ161" i="43"/>
  <c r="BP161" i="43"/>
  <c r="BT161" i="43"/>
  <c r="BJ161" i="43"/>
  <c r="BZ161" i="43"/>
  <c r="CP161" i="43"/>
  <c r="DF161" i="43"/>
  <c r="AA161" i="43"/>
  <c r="AQ161" i="43"/>
  <c r="BG161" i="43"/>
  <c r="BW161" i="43"/>
  <c r="CM161" i="43"/>
  <c r="DC161" i="43"/>
  <c r="AR161" i="43"/>
  <c r="DD161" i="43"/>
  <c r="AF161" i="43"/>
  <c r="CR161" i="43"/>
  <c r="T161" i="43"/>
  <c r="CF161" i="43"/>
  <c r="H165" i="43"/>
  <c r="W165" i="43"/>
  <c r="AM165" i="43"/>
  <c r="BC165" i="43"/>
  <c r="BS165" i="43"/>
  <c r="CI165" i="43"/>
  <c r="CY165" i="43"/>
  <c r="P165" i="43"/>
  <c r="AF165" i="43"/>
  <c r="AV165" i="43"/>
  <c r="BL165" i="43"/>
  <c r="CB165" i="43"/>
  <c r="CR165" i="43"/>
  <c r="DH165" i="43"/>
  <c r="Y165" i="43"/>
  <c r="AO165" i="43"/>
  <c r="BE165" i="43"/>
  <c r="BU165" i="43"/>
  <c r="CK165" i="43"/>
  <c r="DA165" i="43"/>
  <c r="BF165" i="43"/>
  <c r="AL165" i="43"/>
  <c r="AT165" i="43"/>
  <c r="DF165" i="43"/>
  <c r="AH165" i="43"/>
  <c r="CT165" i="43"/>
  <c r="AA165" i="43"/>
  <c r="AQ165" i="43"/>
  <c r="BG165" i="43"/>
  <c r="BW165" i="43"/>
  <c r="CM165" i="43"/>
  <c r="DC165" i="43"/>
  <c r="T165" i="43"/>
  <c r="AJ165" i="43"/>
  <c r="AZ165" i="43"/>
  <c r="BP165" i="43"/>
  <c r="CF165" i="43"/>
  <c r="CV165" i="43"/>
  <c r="M165" i="43"/>
  <c r="AC165" i="43"/>
  <c r="AS165" i="43"/>
  <c r="BI165" i="43"/>
  <c r="BY165" i="43"/>
  <c r="CO165" i="43"/>
  <c r="DE165" i="43"/>
  <c r="BV165" i="43"/>
  <c r="BR165" i="43"/>
  <c r="BJ165" i="43"/>
  <c r="V165" i="43"/>
  <c r="AX165" i="43"/>
  <c r="BB165" i="43"/>
  <c r="O165" i="43"/>
  <c r="AE165" i="43"/>
  <c r="AU165" i="43"/>
  <c r="BK165" i="43"/>
  <c r="CA165" i="43"/>
  <c r="CQ165" i="43"/>
  <c r="DG165" i="43"/>
  <c r="X165" i="43"/>
  <c r="AN165" i="43"/>
  <c r="BD165" i="43"/>
  <c r="BT165" i="43"/>
  <c r="CJ165" i="43"/>
  <c r="CZ165" i="43"/>
  <c r="Q165" i="43"/>
  <c r="AG165" i="43"/>
  <c r="AW165" i="43"/>
  <c r="BM165" i="43"/>
  <c r="CC165" i="43"/>
  <c r="CS165" i="43"/>
  <c r="Z165" i="43"/>
  <c r="CL165" i="43"/>
  <c r="N165" i="43"/>
  <c r="BZ165" i="43"/>
  <c r="CH165" i="43"/>
  <c r="BN165" i="43"/>
  <c r="CX165" i="43"/>
  <c r="S165" i="43"/>
  <c r="AI165" i="43"/>
  <c r="AY165" i="43"/>
  <c r="BO165" i="43"/>
  <c r="CE165" i="43"/>
  <c r="CU165" i="43"/>
  <c r="L165" i="43"/>
  <c r="AB165" i="43"/>
  <c r="AR165" i="43"/>
  <c r="BH165" i="43"/>
  <c r="BX165" i="43"/>
  <c r="CN165" i="43"/>
  <c r="DD165" i="43"/>
  <c r="U165" i="43"/>
  <c r="AK165" i="43"/>
  <c r="BA165" i="43"/>
  <c r="BQ165" i="43"/>
  <c r="CG165" i="43"/>
  <c r="CW165" i="43"/>
  <c r="AP165" i="43"/>
  <c r="DB165" i="43"/>
  <c r="AD165" i="43"/>
  <c r="CP165" i="43"/>
  <c r="R165" i="43"/>
  <c r="CD165" i="43"/>
  <c r="H159" i="43"/>
  <c r="S159" i="43"/>
  <c r="AI159" i="43"/>
  <c r="AY159" i="43"/>
  <c r="BO159" i="43"/>
  <c r="CE159" i="43"/>
  <c r="CU159" i="43"/>
  <c r="L159" i="43"/>
  <c r="AB159" i="43"/>
  <c r="AR159" i="43"/>
  <c r="BH159" i="43"/>
  <c r="BX159" i="43"/>
  <c r="CN159" i="43"/>
  <c r="DD159" i="43"/>
  <c r="U159" i="43"/>
  <c r="AK159" i="43"/>
  <c r="BA159" i="43"/>
  <c r="BQ159" i="43"/>
  <c r="CG159" i="43"/>
  <c r="CW159" i="43"/>
  <c r="AL159" i="43"/>
  <c r="CX159" i="43"/>
  <c r="AP159" i="43"/>
  <c r="DB159" i="43"/>
  <c r="AD159" i="43"/>
  <c r="CP159" i="43"/>
  <c r="W159" i="43"/>
  <c r="AM159" i="43"/>
  <c r="BC159" i="43"/>
  <c r="BS159" i="43"/>
  <c r="CI159" i="43"/>
  <c r="CY159" i="43"/>
  <c r="P159" i="43"/>
  <c r="AF159" i="43"/>
  <c r="AV159" i="43"/>
  <c r="BL159" i="43"/>
  <c r="CB159" i="43"/>
  <c r="CR159" i="43"/>
  <c r="DH159" i="43"/>
  <c r="Y159" i="43"/>
  <c r="AO159" i="43"/>
  <c r="BE159" i="43"/>
  <c r="BU159" i="43"/>
  <c r="CK159" i="43"/>
  <c r="DA159" i="43"/>
  <c r="BB159" i="43"/>
  <c r="AX159" i="43"/>
  <c r="BF159" i="43"/>
  <c r="R159" i="43"/>
  <c r="AT159" i="43"/>
  <c r="DF159" i="43"/>
  <c r="AA159" i="43"/>
  <c r="AQ159" i="43"/>
  <c r="BG159" i="43"/>
  <c r="BW159" i="43"/>
  <c r="CM159" i="43"/>
  <c r="DC159" i="43"/>
  <c r="T159" i="43"/>
  <c r="AJ159" i="43"/>
  <c r="AZ159" i="43"/>
  <c r="BP159" i="43"/>
  <c r="CF159" i="43"/>
  <c r="CV159" i="43"/>
  <c r="M159" i="43"/>
  <c r="AC159" i="43"/>
  <c r="AS159" i="43"/>
  <c r="BI159" i="43"/>
  <c r="BY159" i="43"/>
  <c r="CO159" i="43"/>
  <c r="DE159" i="43"/>
  <c r="BR159" i="43"/>
  <c r="BN159" i="43"/>
  <c r="BV159" i="43"/>
  <c r="CT159" i="43"/>
  <c r="BJ159" i="43"/>
  <c r="AH159" i="43"/>
  <c r="O159" i="43"/>
  <c r="AE159" i="43"/>
  <c r="AU159" i="43"/>
  <c r="BK159" i="43"/>
  <c r="CA159" i="43"/>
  <c r="CQ159" i="43"/>
  <c r="DG159" i="43"/>
  <c r="X159" i="43"/>
  <c r="AN159" i="43"/>
  <c r="BD159" i="43"/>
  <c r="BT159" i="43"/>
  <c r="CJ159" i="43"/>
  <c r="CZ159" i="43"/>
  <c r="Q159" i="43"/>
  <c r="AG159" i="43"/>
  <c r="AW159" i="43"/>
  <c r="BM159" i="43"/>
  <c r="CC159" i="43"/>
  <c r="CS159" i="43"/>
  <c r="V159" i="43"/>
  <c r="CH159" i="43"/>
  <c r="Z159" i="43"/>
  <c r="CL159" i="43"/>
  <c r="N159" i="43"/>
  <c r="BZ159" i="43"/>
  <c r="CD159" i="43"/>
  <c r="M136" i="43"/>
  <c r="Q136" i="43"/>
  <c r="U136" i="43"/>
  <c r="Y136" i="43"/>
  <c r="AC136" i="43"/>
  <c r="AG136" i="43"/>
  <c r="AK136" i="43"/>
  <c r="AO136" i="43"/>
  <c r="AS136" i="43"/>
  <c r="AW136" i="43"/>
  <c r="BA136" i="43"/>
  <c r="BE136" i="43"/>
  <c r="BI136" i="43"/>
  <c r="BM136" i="43"/>
  <c r="BQ136" i="43"/>
  <c r="BU136" i="43"/>
  <c r="BY136" i="43"/>
  <c r="CC136" i="43"/>
  <c r="CG136" i="43"/>
  <c r="CK136" i="43"/>
  <c r="CO136" i="43"/>
  <c r="CS136" i="43"/>
  <c r="CW136" i="43"/>
  <c r="DA136" i="43"/>
  <c r="DE136" i="43"/>
  <c r="N136" i="43"/>
  <c r="R136" i="43"/>
  <c r="V136" i="43"/>
  <c r="Z136" i="43"/>
  <c r="AD136" i="43"/>
  <c r="AH136" i="43"/>
  <c r="AL136" i="43"/>
  <c r="AP136" i="43"/>
  <c r="AT136" i="43"/>
  <c r="AX136" i="43"/>
  <c r="BB136" i="43"/>
  <c r="BF136" i="43"/>
  <c r="BJ136" i="43"/>
  <c r="BN136" i="43"/>
  <c r="BR136" i="43"/>
  <c r="BV136" i="43"/>
  <c r="BZ136" i="43"/>
  <c r="CD136" i="43"/>
  <c r="CH136" i="43"/>
  <c r="CL136" i="43"/>
  <c r="CP136" i="43"/>
  <c r="CT136" i="43"/>
  <c r="CX136" i="43"/>
  <c r="DB136" i="43"/>
  <c r="DF136" i="43"/>
  <c r="O136" i="43"/>
  <c r="S136" i="43"/>
  <c r="W136" i="43"/>
  <c r="AA136" i="43"/>
  <c r="AE136" i="43"/>
  <c r="AI136" i="43"/>
  <c r="AM136" i="43"/>
  <c r="AQ136" i="43"/>
  <c r="AU136" i="43"/>
  <c r="AY136" i="43"/>
  <c r="BC136" i="43"/>
  <c r="BG136" i="43"/>
  <c r="BK136" i="43"/>
  <c r="BO136" i="43"/>
  <c r="BS136" i="43"/>
  <c r="BW136" i="43"/>
  <c r="CA136" i="43"/>
  <c r="CE136" i="43"/>
  <c r="CI136" i="43"/>
  <c r="CM136" i="43"/>
  <c r="CQ136" i="43"/>
  <c r="CU136" i="43"/>
  <c r="CY136" i="43"/>
  <c r="DC136" i="43"/>
  <c r="DG136" i="43"/>
  <c r="X136" i="43"/>
  <c r="AN136" i="43"/>
  <c r="BD136" i="43"/>
  <c r="BT136" i="43"/>
  <c r="CJ136" i="43"/>
  <c r="CZ136" i="43"/>
  <c r="T136" i="43"/>
  <c r="BP136" i="43"/>
  <c r="L136" i="43"/>
  <c r="AB136" i="43"/>
  <c r="AR136" i="43"/>
  <c r="BH136" i="43"/>
  <c r="BX136" i="43"/>
  <c r="CN136" i="43"/>
  <c r="DD136" i="43"/>
  <c r="AZ136" i="43"/>
  <c r="CV136" i="43"/>
  <c r="P136" i="43"/>
  <c r="AF136" i="43"/>
  <c r="AV136" i="43"/>
  <c r="BL136" i="43"/>
  <c r="CB136" i="43"/>
  <c r="CR136" i="43"/>
  <c r="DH136" i="43"/>
  <c r="AJ136" i="43"/>
  <c r="CF136" i="43"/>
  <c r="M140" i="43"/>
  <c r="Q140" i="43"/>
  <c r="U140" i="43"/>
  <c r="Y140" i="43"/>
  <c r="AC140" i="43"/>
  <c r="AG140" i="43"/>
  <c r="AK140" i="43"/>
  <c r="AO140" i="43"/>
  <c r="AS140" i="43"/>
  <c r="AW140" i="43"/>
  <c r="BA140" i="43"/>
  <c r="BE140" i="43"/>
  <c r="BI140" i="43"/>
  <c r="BM140" i="43"/>
  <c r="BQ140" i="43"/>
  <c r="BU140" i="43"/>
  <c r="BY140" i="43"/>
  <c r="CC140" i="43"/>
  <c r="CG140" i="43"/>
  <c r="CK140" i="43"/>
  <c r="CO140" i="43"/>
  <c r="CS140" i="43"/>
  <c r="CW140" i="43"/>
  <c r="DA140" i="43"/>
  <c r="DE140" i="43"/>
  <c r="N140" i="43"/>
  <c r="R140" i="43"/>
  <c r="V140" i="43"/>
  <c r="Z140" i="43"/>
  <c r="AD140" i="43"/>
  <c r="AH140" i="43"/>
  <c r="AL140" i="43"/>
  <c r="AP140" i="43"/>
  <c r="AT140" i="43"/>
  <c r="AX140" i="43"/>
  <c r="BB140" i="43"/>
  <c r="BF140" i="43"/>
  <c r="BJ140" i="43"/>
  <c r="BN140" i="43"/>
  <c r="BR140" i="43"/>
  <c r="BV140" i="43"/>
  <c r="BZ140" i="43"/>
  <c r="CD140" i="43"/>
  <c r="CH140" i="43"/>
  <c r="CL140" i="43"/>
  <c r="CP140" i="43"/>
  <c r="CT140" i="43"/>
  <c r="CX140" i="43"/>
  <c r="DB140" i="43"/>
  <c r="DF140" i="43"/>
  <c r="O140" i="43"/>
  <c r="S140" i="43"/>
  <c r="W140" i="43"/>
  <c r="AA140" i="43"/>
  <c r="AE140" i="43"/>
  <c r="AI140" i="43"/>
  <c r="AM140" i="43"/>
  <c r="AQ140" i="43"/>
  <c r="AU140" i="43"/>
  <c r="AY140" i="43"/>
  <c r="BC140" i="43"/>
  <c r="BG140" i="43"/>
  <c r="BK140" i="43"/>
  <c r="BO140" i="43"/>
  <c r="BS140" i="43"/>
  <c r="BW140" i="43"/>
  <c r="CA140" i="43"/>
  <c r="CE140" i="43"/>
  <c r="CI140" i="43"/>
  <c r="CM140" i="43"/>
  <c r="CQ140" i="43"/>
  <c r="CU140" i="43"/>
  <c r="CY140" i="43"/>
  <c r="DC140" i="43"/>
  <c r="DG140" i="43"/>
  <c r="X140" i="43"/>
  <c r="AN140" i="43"/>
  <c r="BD140" i="43"/>
  <c r="BT140" i="43"/>
  <c r="CJ140" i="43"/>
  <c r="CZ140" i="43"/>
  <c r="AJ140" i="43"/>
  <c r="CF140" i="43"/>
  <c r="L140" i="43"/>
  <c r="AB140" i="43"/>
  <c r="AR140" i="43"/>
  <c r="BH140" i="43"/>
  <c r="BX140" i="43"/>
  <c r="CN140" i="43"/>
  <c r="DD140" i="43"/>
  <c r="BP140" i="43"/>
  <c r="P140" i="43"/>
  <c r="AF140" i="43"/>
  <c r="AV140" i="43"/>
  <c r="BL140" i="43"/>
  <c r="CB140" i="43"/>
  <c r="CR140" i="43"/>
  <c r="DH140" i="43"/>
  <c r="T140" i="43"/>
  <c r="AZ140" i="43"/>
  <c r="CV140" i="43"/>
  <c r="L137" i="43"/>
  <c r="P137" i="43"/>
  <c r="T137" i="43"/>
  <c r="X137" i="43"/>
  <c r="AB137" i="43"/>
  <c r="AF137" i="43"/>
  <c r="AJ137" i="43"/>
  <c r="AN137" i="43"/>
  <c r="AR137" i="43"/>
  <c r="AV137" i="43"/>
  <c r="AZ137" i="43"/>
  <c r="BD137" i="43"/>
  <c r="BH137" i="43"/>
  <c r="BL137" i="43"/>
  <c r="BP137" i="43"/>
  <c r="BT137" i="43"/>
  <c r="BX137" i="43"/>
  <c r="CB137" i="43"/>
  <c r="CF137" i="43"/>
  <c r="CJ137" i="43"/>
  <c r="CN137" i="43"/>
  <c r="CR137" i="43"/>
  <c r="CV137" i="43"/>
  <c r="CZ137" i="43"/>
  <c r="DD137" i="43"/>
  <c r="DH137" i="43"/>
  <c r="M137" i="43"/>
  <c r="Q137" i="43"/>
  <c r="U137" i="43"/>
  <c r="Y137" i="43"/>
  <c r="AC137" i="43"/>
  <c r="AG137" i="43"/>
  <c r="AK137" i="43"/>
  <c r="AO137" i="43"/>
  <c r="AS137" i="43"/>
  <c r="AW137" i="43"/>
  <c r="BA137" i="43"/>
  <c r="BE137" i="43"/>
  <c r="BI137" i="43"/>
  <c r="BM137" i="43"/>
  <c r="BQ137" i="43"/>
  <c r="BU137" i="43"/>
  <c r="BY137" i="43"/>
  <c r="CC137" i="43"/>
  <c r="CG137" i="43"/>
  <c r="CK137" i="43"/>
  <c r="CO137" i="43"/>
  <c r="CS137" i="43"/>
  <c r="CW137" i="43"/>
  <c r="DA137" i="43"/>
  <c r="DE137" i="43"/>
  <c r="N137" i="43"/>
  <c r="R137" i="43"/>
  <c r="V137" i="43"/>
  <c r="Z137" i="43"/>
  <c r="AD137" i="43"/>
  <c r="AH137" i="43"/>
  <c r="AL137" i="43"/>
  <c r="AP137" i="43"/>
  <c r="AT137" i="43"/>
  <c r="AX137" i="43"/>
  <c r="BB137" i="43"/>
  <c r="BF137" i="43"/>
  <c r="BJ137" i="43"/>
  <c r="BN137" i="43"/>
  <c r="BR137" i="43"/>
  <c r="BV137" i="43"/>
  <c r="BZ137" i="43"/>
  <c r="CD137" i="43"/>
  <c r="CH137" i="43"/>
  <c r="CL137" i="43"/>
  <c r="CP137" i="43"/>
  <c r="CT137" i="43"/>
  <c r="CX137" i="43"/>
  <c r="DB137" i="43"/>
  <c r="DF137" i="43"/>
  <c r="S137" i="43"/>
  <c r="AI137" i="43"/>
  <c r="AY137" i="43"/>
  <c r="BO137" i="43"/>
  <c r="CE137" i="43"/>
  <c r="CU137" i="43"/>
  <c r="O137" i="43"/>
  <c r="AU137" i="43"/>
  <c r="CQ137" i="43"/>
  <c r="W137" i="43"/>
  <c r="AM137" i="43"/>
  <c r="BC137" i="43"/>
  <c r="BS137" i="43"/>
  <c r="CI137" i="43"/>
  <c r="CY137" i="43"/>
  <c r="BK137" i="43"/>
  <c r="DG137" i="43"/>
  <c r="AA137" i="43"/>
  <c r="AQ137" i="43"/>
  <c r="BG137" i="43"/>
  <c r="BW137" i="43"/>
  <c r="CM137" i="43"/>
  <c r="DC137" i="43"/>
  <c r="AE137" i="43"/>
  <c r="CA137" i="43"/>
  <c r="BA142" i="43"/>
  <c r="AA142" i="43"/>
  <c r="AQ142" i="43"/>
  <c r="BG142" i="43"/>
  <c r="BW142" i="43"/>
  <c r="CM142" i="43"/>
  <c r="DC142" i="43"/>
  <c r="T142" i="43"/>
  <c r="AJ142" i="43"/>
  <c r="AZ142" i="43"/>
  <c r="BP142" i="43"/>
  <c r="CF142" i="43"/>
  <c r="CV142" i="43"/>
  <c r="Q142" i="43"/>
  <c r="AW142" i="43"/>
  <c r="CC142" i="43"/>
  <c r="R142" i="43"/>
  <c r="AX142" i="43"/>
  <c r="CD142" i="43"/>
  <c r="V142" i="43"/>
  <c r="CH142" i="43"/>
  <c r="AS142" i="43"/>
  <c r="DE142" i="43"/>
  <c r="BJ142" i="43"/>
  <c r="W142" i="43"/>
  <c r="BC142" i="43"/>
  <c r="CY142" i="43"/>
  <c r="AV142" i="43"/>
  <c r="CR142" i="43"/>
  <c r="DA142" i="43"/>
  <c r="BV142" i="43"/>
  <c r="AC142" i="43"/>
  <c r="DF142" i="43"/>
  <c r="AK142" i="43"/>
  <c r="O142" i="43"/>
  <c r="AE142" i="43"/>
  <c r="AU142" i="43"/>
  <c r="BK142" i="43"/>
  <c r="CA142" i="43"/>
  <c r="CQ142" i="43"/>
  <c r="DG142" i="43"/>
  <c r="X142" i="43"/>
  <c r="AN142" i="43"/>
  <c r="BD142" i="43"/>
  <c r="BT142" i="43"/>
  <c r="CJ142" i="43"/>
  <c r="CZ142" i="43"/>
  <c r="Y142" i="43"/>
  <c r="BE142" i="43"/>
  <c r="CK142" i="43"/>
  <c r="Z142" i="43"/>
  <c r="BF142" i="43"/>
  <c r="CL142" i="43"/>
  <c r="AL142" i="43"/>
  <c r="CX142" i="43"/>
  <c r="BI142" i="43"/>
  <c r="N142" i="43"/>
  <c r="BZ142" i="43"/>
  <c r="CG142" i="43"/>
  <c r="AM142" i="43"/>
  <c r="CI142" i="43"/>
  <c r="AF142" i="43"/>
  <c r="CB142" i="43"/>
  <c r="AO142" i="43"/>
  <c r="AP142" i="43"/>
  <c r="BR142" i="43"/>
  <c r="CO142" i="43"/>
  <c r="S142" i="43"/>
  <c r="AI142" i="43"/>
  <c r="AY142" i="43"/>
  <c r="BO142" i="43"/>
  <c r="CE142" i="43"/>
  <c r="CU142" i="43"/>
  <c r="L142" i="43"/>
  <c r="AB142" i="43"/>
  <c r="AR142" i="43"/>
  <c r="BH142" i="43"/>
  <c r="BX142" i="43"/>
  <c r="CN142" i="43"/>
  <c r="DD142" i="43"/>
  <c r="AG142" i="43"/>
  <c r="BM142" i="43"/>
  <c r="CS142" i="43"/>
  <c r="AH142" i="43"/>
  <c r="BN142" i="43"/>
  <c r="CT142" i="43"/>
  <c r="BB142" i="43"/>
  <c r="M142" i="43"/>
  <c r="BY142" i="43"/>
  <c r="AD142" i="43"/>
  <c r="CP142" i="43"/>
  <c r="CW142" i="43"/>
  <c r="U142" i="43"/>
  <c r="BQ142" i="43"/>
  <c r="BS142" i="43"/>
  <c r="P142" i="43"/>
  <c r="BL142" i="43"/>
  <c r="DH142" i="43"/>
  <c r="BU142" i="43"/>
  <c r="DB142" i="43"/>
  <c r="AT142" i="43"/>
  <c r="N139" i="43"/>
  <c r="R139" i="43"/>
  <c r="V139" i="43"/>
  <c r="Z139" i="43"/>
  <c r="AD139" i="43"/>
  <c r="AH139" i="43"/>
  <c r="AL139" i="43"/>
  <c r="AP139" i="43"/>
  <c r="AT139" i="43"/>
  <c r="AX139" i="43"/>
  <c r="BB139" i="43"/>
  <c r="BF139" i="43"/>
  <c r="BJ139" i="43"/>
  <c r="BN139" i="43"/>
  <c r="BR139" i="43"/>
  <c r="BV139" i="43"/>
  <c r="BZ139" i="43"/>
  <c r="CD139" i="43"/>
  <c r="CH139" i="43"/>
  <c r="CL139" i="43"/>
  <c r="CP139" i="43"/>
  <c r="CT139" i="43"/>
  <c r="CX139" i="43"/>
  <c r="DB139" i="43"/>
  <c r="DF139" i="43"/>
  <c r="O139" i="43"/>
  <c r="S139" i="43"/>
  <c r="W139" i="43"/>
  <c r="AA139" i="43"/>
  <c r="AE139" i="43"/>
  <c r="AI139" i="43"/>
  <c r="AM139" i="43"/>
  <c r="AQ139" i="43"/>
  <c r="AU139" i="43"/>
  <c r="AY139" i="43"/>
  <c r="BC139" i="43"/>
  <c r="BG139" i="43"/>
  <c r="BK139" i="43"/>
  <c r="BO139" i="43"/>
  <c r="BS139" i="43"/>
  <c r="BW139" i="43"/>
  <c r="CA139" i="43"/>
  <c r="CE139" i="43"/>
  <c r="CI139" i="43"/>
  <c r="CM139" i="43"/>
  <c r="CQ139" i="43"/>
  <c r="CU139" i="43"/>
  <c r="CY139" i="43"/>
  <c r="DC139" i="43"/>
  <c r="DG139" i="43"/>
  <c r="L139" i="43"/>
  <c r="P139" i="43"/>
  <c r="T139" i="43"/>
  <c r="X139" i="43"/>
  <c r="AB139" i="43"/>
  <c r="AF139" i="43"/>
  <c r="AJ139" i="43"/>
  <c r="AN139" i="43"/>
  <c r="AR139" i="43"/>
  <c r="AV139" i="43"/>
  <c r="AZ139" i="43"/>
  <c r="BD139" i="43"/>
  <c r="BH139" i="43"/>
  <c r="BL139" i="43"/>
  <c r="BP139" i="43"/>
  <c r="BT139" i="43"/>
  <c r="BX139" i="43"/>
  <c r="CB139" i="43"/>
  <c r="CF139" i="43"/>
  <c r="CJ139" i="43"/>
  <c r="CN139" i="43"/>
  <c r="CR139" i="43"/>
  <c r="CV139" i="43"/>
  <c r="CZ139" i="43"/>
  <c r="DD139" i="43"/>
  <c r="DH139" i="43"/>
  <c r="M139" i="43"/>
  <c r="AC139" i="43"/>
  <c r="AS139" i="43"/>
  <c r="BI139" i="43"/>
  <c r="BY139" i="43"/>
  <c r="CO139" i="43"/>
  <c r="DE139" i="43"/>
  <c r="AO139" i="43"/>
  <c r="CK139" i="43"/>
  <c r="Q139" i="43"/>
  <c r="AG139" i="43"/>
  <c r="AW139" i="43"/>
  <c r="BM139" i="43"/>
  <c r="CC139" i="43"/>
  <c r="CS139" i="43"/>
  <c r="BE139" i="43"/>
  <c r="DA139" i="43"/>
  <c r="U139" i="43"/>
  <c r="AK139" i="43"/>
  <c r="BA139" i="43"/>
  <c r="BQ139" i="43"/>
  <c r="CG139" i="43"/>
  <c r="CW139" i="43"/>
  <c r="Y139" i="43"/>
  <c r="BU139" i="43"/>
  <c r="AL138" i="43"/>
  <c r="BR138" i="43"/>
  <c r="BB138" i="43"/>
  <c r="S138" i="43"/>
  <c r="AI138" i="43"/>
  <c r="AY138" i="43"/>
  <c r="BO138" i="43"/>
  <c r="CE138" i="43"/>
  <c r="CU138" i="43"/>
  <c r="L138" i="43"/>
  <c r="AB138" i="43"/>
  <c r="AR138" i="43"/>
  <c r="BH138" i="43"/>
  <c r="BX138" i="43"/>
  <c r="CN138" i="43"/>
  <c r="DD138" i="43"/>
  <c r="AH138" i="43"/>
  <c r="BN138" i="43"/>
  <c r="CT138" i="43"/>
  <c r="AC138" i="43"/>
  <c r="BI138" i="43"/>
  <c r="CO138" i="43"/>
  <c r="AO138" i="43"/>
  <c r="DA138" i="43"/>
  <c r="BJ138" i="43"/>
  <c r="Q138" i="43"/>
  <c r="CC138" i="43"/>
  <c r="V138" i="43"/>
  <c r="CX138" i="43"/>
  <c r="O138" i="43"/>
  <c r="BK138" i="43"/>
  <c r="CQ138" i="43"/>
  <c r="AN138" i="43"/>
  <c r="CJ138" i="43"/>
  <c r="BF138" i="43"/>
  <c r="BA138" i="43"/>
  <c r="CK138" i="43"/>
  <c r="BM138" i="43"/>
  <c r="W138" i="43"/>
  <c r="AM138" i="43"/>
  <c r="BC138" i="43"/>
  <c r="BS138" i="43"/>
  <c r="CI138" i="43"/>
  <c r="CY138" i="43"/>
  <c r="P138" i="43"/>
  <c r="AF138" i="43"/>
  <c r="AV138" i="43"/>
  <c r="BL138" i="43"/>
  <c r="CB138" i="43"/>
  <c r="CR138" i="43"/>
  <c r="DH138" i="43"/>
  <c r="AP138" i="43"/>
  <c r="BV138" i="43"/>
  <c r="DB138" i="43"/>
  <c r="AK138" i="43"/>
  <c r="BQ138" i="43"/>
  <c r="CW138" i="43"/>
  <c r="BE138" i="43"/>
  <c r="N138" i="43"/>
  <c r="BZ138" i="43"/>
  <c r="AG138" i="43"/>
  <c r="CS138" i="43"/>
  <c r="AE138" i="43"/>
  <c r="CA138" i="43"/>
  <c r="X138" i="43"/>
  <c r="BT138" i="43"/>
  <c r="Z138" i="43"/>
  <c r="U138" i="43"/>
  <c r="Y138" i="43"/>
  <c r="DF138" i="43"/>
  <c r="AA138" i="43"/>
  <c r="AQ138" i="43"/>
  <c r="BG138" i="43"/>
  <c r="BW138" i="43"/>
  <c r="CM138" i="43"/>
  <c r="DC138" i="43"/>
  <c r="T138" i="43"/>
  <c r="AJ138" i="43"/>
  <c r="AZ138" i="43"/>
  <c r="BP138" i="43"/>
  <c r="CF138" i="43"/>
  <c r="CV138" i="43"/>
  <c r="R138" i="43"/>
  <c r="AX138" i="43"/>
  <c r="CD138" i="43"/>
  <c r="M138" i="43"/>
  <c r="AS138" i="43"/>
  <c r="BY138" i="43"/>
  <c r="DE138" i="43"/>
  <c r="BU138" i="43"/>
  <c r="AD138" i="43"/>
  <c r="CP138" i="43"/>
  <c r="AW138" i="43"/>
  <c r="AU138" i="43"/>
  <c r="DG138" i="43"/>
  <c r="BD138" i="43"/>
  <c r="CZ138" i="43"/>
  <c r="CL138" i="43"/>
  <c r="CG138" i="43"/>
  <c r="AT138" i="43"/>
  <c r="CH138" i="43"/>
  <c r="L141" i="43"/>
  <c r="P141" i="43"/>
  <c r="T141" i="43"/>
  <c r="X141" i="43"/>
  <c r="AB141" i="43"/>
  <c r="AF141" i="43"/>
  <c r="AJ141" i="43"/>
  <c r="AN141" i="43"/>
  <c r="AR141" i="43"/>
  <c r="AV141" i="43"/>
  <c r="AZ141" i="43"/>
  <c r="BD141" i="43"/>
  <c r="BH141" i="43"/>
  <c r="BL141" i="43"/>
  <c r="BP141" i="43"/>
  <c r="BT141" i="43"/>
  <c r="BX141" i="43"/>
  <c r="CB141" i="43"/>
  <c r="CF141" i="43"/>
  <c r="CJ141" i="43"/>
  <c r="CN141" i="43"/>
  <c r="CR141" i="43"/>
  <c r="CV141" i="43"/>
  <c r="CZ141" i="43"/>
  <c r="DD141" i="43"/>
  <c r="DH141" i="43"/>
  <c r="M141" i="43"/>
  <c r="Q141" i="43"/>
  <c r="U141" i="43"/>
  <c r="Y141" i="43"/>
  <c r="AC141" i="43"/>
  <c r="AG141" i="43"/>
  <c r="AK141" i="43"/>
  <c r="AO141" i="43"/>
  <c r="AS141" i="43"/>
  <c r="AW141" i="43"/>
  <c r="BA141" i="43"/>
  <c r="BE141" i="43"/>
  <c r="BI141" i="43"/>
  <c r="BM141" i="43"/>
  <c r="BQ141" i="43"/>
  <c r="BU141" i="43"/>
  <c r="BY141" i="43"/>
  <c r="CC141" i="43"/>
  <c r="CG141" i="43"/>
  <c r="CK141" i="43"/>
  <c r="CO141" i="43"/>
  <c r="CS141" i="43"/>
  <c r="CW141" i="43"/>
  <c r="DA141" i="43"/>
  <c r="DE141" i="43"/>
  <c r="N141" i="43"/>
  <c r="R141" i="43"/>
  <c r="V141" i="43"/>
  <c r="Z141" i="43"/>
  <c r="AD141" i="43"/>
  <c r="AH141" i="43"/>
  <c r="AL141" i="43"/>
  <c r="AP141" i="43"/>
  <c r="AT141" i="43"/>
  <c r="AX141" i="43"/>
  <c r="BB141" i="43"/>
  <c r="BF141" i="43"/>
  <c r="BJ141" i="43"/>
  <c r="BN141" i="43"/>
  <c r="BR141" i="43"/>
  <c r="BV141" i="43"/>
  <c r="BZ141" i="43"/>
  <c r="CD141" i="43"/>
  <c r="CH141" i="43"/>
  <c r="CL141" i="43"/>
  <c r="CP141" i="43"/>
  <c r="CT141" i="43"/>
  <c r="CX141" i="43"/>
  <c r="DB141" i="43"/>
  <c r="DF141" i="43"/>
  <c r="S141" i="43"/>
  <c r="AI141" i="43"/>
  <c r="AY141" i="43"/>
  <c r="BO141" i="43"/>
  <c r="CE141" i="43"/>
  <c r="CU141" i="43"/>
  <c r="O141" i="43"/>
  <c r="CA141" i="43"/>
  <c r="W141" i="43"/>
  <c r="AM141" i="43"/>
  <c r="BC141" i="43"/>
  <c r="BS141" i="43"/>
  <c r="CI141" i="43"/>
  <c r="CY141" i="43"/>
  <c r="AE141" i="43"/>
  <c r="BK141" i="43"/>
  <c r="DG141" i="43"/>
  <c r="AA141" i="43"/>
  <c r="AQ141" i="43"/>
  <c r="BG141" i="43"/>
  <c r="BW141" i="43"/>
  <c r="CM141" i="43"/>
  <c r="DC141" i="43"/>
  <c r="AU141" i="43"/>
  <c r="CQ141" i="43"/>
  <c r="N135" i="43"/>
  <c r="R135" i="43"/>
  <c r="V135" i="43"/>
  <c r="Z135" i="43"/>
  <c r="AD135" i="43"/>
  <c r="AH135" i="43"/>
  <c r="AL135" i="43"/>
  <c r="AP135" i="43"/>
  <c r="AT135" i="43"/>
  <c r="AX135" i="43"/>
  <c r="BB135" i="43"/>
  <c r="BF135" i="43"/>
  <c r="BJ135" i="43"/>
  <c r="BN135" i="43"/>
  <c r="BR135" i="43"/>
  <c r="BV135" i="43"/>
  <c r="BZ135" i="43"/>
  <c r="CD135" i="43"/>
  <c r="CH135" i="43"/>
  <c r="CL135" i="43"/>
  <c r="CP135" i="43"/>
  <c r="CT135" i="43"/>
  <c r="CX135" i="43"/>
  <c r="DB135" i="43"/>
  <c r="DF135" i="43"/>
  <c r="O135" i="43"/>
  <c r="S135" i="43"/>
  <c r="W135" i="43"/>
  <c r="AA135" i="43"/>
  <c r="AE135" i="43"/>
  <c r="AI135" i="43"/>
  <c r="AM135" i="43"/>
  <c r="AQ135" i="43"/>
  <c r="AU135" i="43"/>
  <c r="AY135" i="43"/>
  <c r="BC135" i="43"/>
  <c r="BG135" i="43"/>
  <c r="BK135" i="43"/>
  <c r="BO135" i="43"/>
  <c r="BS135" i="43"/>
  <c r="BW135" i="43"/>
  <c r="CA135" i="43"/>
  <c r="CE135" i="43"/>
  <c r="CI135" i="43"/>
  <c r="CM135" i="43"/>
  <c r="CQ135" i="43"/>
  <c r="CU135" i="43"/>
  <c r="CY135" i="43"/>
  <c r="DC135" i="43"/>
  <c r="DG135" i="43"/>
  <c r="L135" i="43"/>
  <c r="P135" i="43"/>
  <c r="T135" i="43"/>
  <c r="X135" i="43"/>
  <c r="AB135" i="43"/>
  <c r="AF135" i="43"/>
  <c r="AJ135" i="43"/>
  <c r="AN135" i="43"/>
  <c r="AR135" i="43"/>
  <c r="AV135" i="43"/>
  <c r="AZ135" i="43"/>
  <c r="BD135" i="43"/>
  <c r="BH135" i="43"/>
  <c r="BL135" i="43"/>
  <c r="BP135" i="43"/>
  <c r="BT135" i="43"/>
  <c r="BX135" i="43"/>
  <c r="CB135" i="43"/>
  <c r="CF135" i="43"/>
  <c r="CJ135" i="43"/>
  <c r="CN135" i="43"/>
  <c r="CR135" i="43"/>
  <c r="CV135" i="43"/>
  <c r="CZ135" i="43"/>
  <c r="DD135" i="43"/>
  <c r="DH135" i="43"/>
  <c r="M135" i="43"/>
  <c r="AC135" i="43"/>
  <c r="AS135" i="43"/>
  <c r="BI135" i="43"/>
  <c r="BY135" i="43"/>
  <c r="CO135" i="43"/>
  <c r="DE135" i="43"/>
  <c r="Y135" i="43"/>
  <c r="BU135" i="43"/>
  <c r="Q135" i="43"/>
  <c r="AG135" i="43"/>
  <c r="AW135" i="43"/>
  <c r="BM135" i="43"/>
  <c r="CC135" i="43"/>
  <c r="CS135" i="43"/>
  <c r="BE135" i="43"/>
  <c r="DA135" i="43"/>
  <c r="U135" i="43"/>
  <c r="AK135" i="43"/>
  <c r="BA135" i="43"/>
  <c r="BQ135" i="43"/>
  <c r="CG135" i="43"/>
  <c r="CW135" i="43"/>
  <c r="AO135" i="43"/>
  <c r="CK135" i="43"/>
  <c r="M16" i="48"/>
  <c r="S16" i="48"/>
  <c r="B107" i="43" s="1"/>
  <c r="E107" i="43" s="1"/>
  <c r="M17" i="48"/>
  <c r="B104" i="43" s="1"/>
  <c r="E104" i="43" s="1"/>
  <c r="S17" i="48"/>
  <c r="B108" i="43" s="1"/>
  <c r="E108" i="43" s="1"/>
  <c r="S18" i="48"/>
  <c r="B109" i="43" s="1"/>
  <c r="E109" i="43" s="1"/>
  <c r="S19" i="48"/>
  <c r="B110" i="43" s="1"/>
  <c r="E110" i="43" s="1"/>
  <c r="M18" i="48"/>
  <c r="B105" i="43" s="1"/>
  <c r="E105" i="43" s="1"/>
  <c r="M19" i="48"/>
  <c r="B106" i="43" s="1"/>
  <c r="E106" i="43" s="1"/>
  <c r="M19" i="51"/>
  <c r="S19" i="51"/>
  <c r="B134" i="43" s="1"/>
  <c r="E134" i="43" s="1"/>
  <c r="M16" i="51"/>
  <c r="S17" i="51"/>
  <c r="B132" i="43" s="1"/>
  <c r="E132" i="43" s="1"/>
  <c r="M18" i="51"/>
  <c r="B129" i="43" s="1"/>
  <c r="E129" i="43" s="1"/>
  <c r="S18" i="51"/>
  <c r="B133" i="43" s="1"/>
  <c r="E133" i="43" s="1"/>
  <c r="M17" i="51"/>
  <c r="B128" i="43" s="1"/>
  <c r="E128" i="43" s="1"/>
  <c r="S16" i="51"/>
  <c r="B131" i="43" s="1"/>
  <c r="E131" i="43" s="1"/>
  <c r="M18" i="58"/>
  <c r="S18" i="58"/>
  <c r="S17" i="58"/>
  <c r="S19" i="58"/>
  <c r="M16" i="58"/>
  <c r="S16" i="58"/>
  <c r="M17" i="58"/>
  <c r="M19" i="58"/>
  <c r="M19" i="57"/>
  <c r="S19" i="57"/>
  <c r="M16" i="57"/>
  <c r="S17" i="57"/>
  <c r="M18" i="57"/>
  <c r="S18" i="57"/>
  <c r="M17" i="57"/>
  <c r="S16" i="57"/>
  <c r="D28" i="42"/>
  <c r="D29" i="42" s="1"/>
  <c r="C28" i="42"/>
  <c r="D30" i="42" s="1"/>
  <c r="F18" i="42"/>
  <c r="F25" i="42" s="1"/>
  <c r="F19" i="42"/>
  <c r="F26" i="42" s="1"/>
  <c r="H26" i="42" s="1"/>
  <c r="G17" i="42"/>
  <c r="G24" i="42" s="1"/>
  <c r="G28" i="42" s="1"/>
  <c r="H30" i="42" s="1"/>
  <c r="D12" i="44" s="1"/>
  <c r="G18" i="42"/>
  <c r="G25" i="42" s="1"/>
  <c r="G19" i="42"/>
  <c r="G26" i="42" s="1"/>
  <c r="F17" i="42"/>
  <c r="F24" i="42" s="1"/>
  <c r="F16" i="42"/>
  <c r="F23" i="42" s="1"/>
  <c r="H23" i="42" s="1"/>
  <c r="G18" i="41"/>
  <c r="G25" i="41" s="1"/>
  <c r="F19" i="41"/>
  <c r="F26" i="41" s="1"/>
  <c r="H26" i="41" s="1"/>
  <c r="G17" i="41"/>
  <c r="G24" i="41" s="1"/>
  <c r="D28" i="40"/>
  <c r="D29" i="40" s="1"/>
  <c r="F16" i="40"/>
  <c r="F23" i="40" s="1"/>
  <c r="H23" i="40" s="1"/>
  <c r="D24" i="40"/>
  <c r="F18" i="40"/>
  <c r="F25" i="40" s="1"/>
  <c r="G18" i="40"/>
  <c r="G25" i="40" s="1"/>
  <c r="G16" i="40"/>
  <c r="G23" i="40" s="1"/>
  <c r="D24" i="39"/>
  <c r="D28" i="39" s="1"/>
  <c r="D29" i="39" s="1"/>
  <c r="G16" i="39"/>
  <c r="G23" i="39" s="1"/>
  <c r="G19" i="38"/>
  <c r="G26" i="38" s="1"/>
  <c r="G17" i="38"/>
  <c r="G24" i="38" s="1"/>
  <c r="D28" i="38"/>
  <c r="C28" i="38"/>
  <c r="D30" i="38" s="1"/>
  <c r="D24" i="37"/>
  <c r="D28" i="37"/>
  <c r="D29" i="37" s="1"/>
  <c r="D28" i="36"/>
  <c r="D29" i="36" s="1"/>
  <c r="C28" i="36"/>
  <c r="D30" i="36" s="1"/>
  <c r="F16" i="36"/>
  <c r="F23" i="36" s="1"/>
  <c r="H23" i="36" s="1"/>
  <c r="F18" i="36"/>
  <c r="F25" i="36" s="1"/>
  <c r="D28" i="35"/>
  <c r="F17" i="35"/>
  <c r="F24" i="35" s="1"/>
  <c r="G19" i="35"/>
  <c r="G26" i="35" s="1"/>
  <c r="H26" i="35" s="1"/>
  <c r="G18" i="35"/>
  <c r="G25" i="35" s="1"/>
  <c r="H25" i="35" s="1"/>
  <c r="C28" i="35"/>
  <c r="D30" i="35" s="1"/>
  <c r="F17" i="34"/>
  <c r="F24" i="34" s="1"/>
  <c r="H24" i="34" s="1"/>
  <c r="G28" i="34"/>
  <c r="H30" i="34" s="1"/>
  <c r="H26" i="34"/>
  <c r="G17" i="35"/>
  <c r="G24" i="35" s="1"/>
  <c r="H24" i="35" s="1"/>
  <c r="H25" i="38"/>
  <c r="H25" i="39"/>
  <c r="H25" i="40"/>
  <c r="F19" i="40"/>
  <c r="F26" i="40" s="1"/>
  <c r="H26" i="40" s="1"/>
  <c r="F17" i="41"/>
  <c r="F24" i="41" s="1"/>
  <c r="F18" i="41"/>
  <c r="F25" i="41" s="1"/>
  <c r="D24" i="41"/>
  <c r="D28" i="41" s="1"/>
  <c r="D29" i="41" s="1"/>
  <c r="G16" i="41"/>
  <c r="G23" i="41" s="1"/>
  <c r="F16" i="41"/>
  <c r="F23" i="41" s="1"/>
  <c r="G17" i="40"/>
  <c r="G24" i="40" s="1"/>
  <c r="F17" i="40"/>
  <c r="F24" i="40" s="1"/>
  <c r="H26" i="39"/>
  <c r="G17" i="39"/>
  <c r="G24" i="39" s="1"/>
  <c r="F16" i="39"/>
  <c r="F23" i="39" s="1"/>
  <c r="F17" i="39"/>
  <c r="F24" i="39" s="1"/>
  <c r="H26" i="38"/>
  <c r="F17" i="38"/>
  <c r="F24" i="38" s="1"/>
  <c r="H24" i="38" s="1"/>
  <c r="G16" i="38"/>
  <c r="G23" i="38" s="1"/>
  <c r="G28" i="38" s="1"/>
  <c r="H30" i="38" s="1"/>
  <c r="D8" i="44" s="1"/>
  <c r="F16" i="38"/>
  <c r="F23" i="38" s="1"/>
  <c r="F17" i="37"/>
  <c r="F24" i="37" s="1"/>
  <c r="H26" i="37"/>
  <c r="H25" i="37"/>
  <c r="F16" i="37"/>
  <c r="F23" i="37" s="1"/>
  <c r="G16" i="37"/>
  <c r="G23" i="37" s="1"/>
  <c r="G17" i="37"/>
  <c r="G24" i="37" s="1"/>
  <c r="H25" i="36"/>
  <c r="G17" i="36"/>
  <c r="G24" i="36" s="1"/>
  <c r="G28" i="36" s="1"/>
  <c r="H30" i="36" s="1"/>
  <c r="D6" i="44" s="1"/>
  <c r="F17" i="36"/>
  <c r="F24" i="36" s="1"/>
  <c r="G19" i="36"/>
  <c r="G26" i="36" s="1"/>
  <c r="H26" i="36" s="1"/>
  <c r="F16" i="35"/>
  <c r="F23" i="35" s="1"/>
  <c r="G16" i="35"/>
  <c r="G23" i="35" s="1"/>
  <c r="G28" i="35" s="1"/>
  <c r="H30" i="35" s="1"/>
  <c r="D5" i="44" s="1"/>
  <c r="D24" i="34"/>
  <c r="D28" i="34" s="1"/>
  <c r="D29" i="34" s="1"/>
  <c r="H25" i="34"/>
  <c r="F16" i="34"/>
  <c r="F23" i="34" s="1"/>
  <c r="H23" i="34" s="1"/>
  <c r="W16" i="56" l="1"/>
  <c r="B168" i="43"/>
  <c r="E168" i="43" s="1"/>
  <c r="F168" i="43" s="1"/>
  <c r="W18" i="46"/>
  <c r="W18" i="56"/>
  <c r="W18" i="50"/>
  <c r="W18" i="47"/>
  <c r="B130" i="43"/>
  <c r="E130" i="43" s="1"/>
  <c r="F95" i="43"/>
  <c r="H95" i="43"/>
  <c r="R95" i="43"/>
  <c r="AH95" i="43"/>
  <c r="AX95" i="43"/>
  <c r="BN95" i="43"/>
  <c r="CD95" i="43"/>
  <c r="CT95" i="43"/>
  <c r="P95" i="43"/>
  <c r="AK95" i="43"/>
  <c r="BG95" i="43"/>
  <c r="CB95" i="43"/>
  <c r="CW95" i="43"/>
  <c r="Q95" i="43"/>
  <c r="AM95" i="43"/>
  <c r="BH95" i="43"/>
  <c r="CC95" i="43"/>
  <c r="CY95" i="43"/>
  <c r="X95" i="43"/>
  <c r="AS95" i="43"/>
  <c r="BO95" i="43"/>
  <c r="CJ95" i="43"/>
  <c r="DE95" i="43"/>
  <c r="CK95" i="43"/>
  <c r="BU95" i="43"/>
  <c r="BE95" i="43"/>
  <c r="BK95" i="43"/>
  <c r="V95" i="43"/>
  <c r="AL95" i="43"/>
  <c r="BB95" i="43"/>
  <c r="BR95" i="43"/>
  <c r="CH95" i="43"/>
  <c r="CX95" i="43"/>
  <c r="U95" i="43"/>
  <c r="AQ95" i="43"/>
  <c r="BL95" i="43"/>
  <c r="CG95" i="43"/>
  <c r="DC95" i="43"/>
  <c r="W95" i="43"/>
  <c r="AR95" i="43"/>
  <c r="BM95" i="43"/>
  <c r="CI95" i="43"/>
  <c r="DD95" i="43"/>
  <c r="AC95" i="43"/>
  <c r="AY95" i="43"/>
  <c r="BT95" i="43"/>
  <c r="CO95" i="43"/>
  <c r="Y95" i="43"/>
  <c r="DG95" i="43"/>
  <c r="CQ95" i="43"/>
  <c r="CA95" i="43"/>
  <c r="CF95" i="43"/>
  <c r="AD95" i="43"/>
  <c r="BJ95" i="43"/>
  <c r="CP95" i="43"/>
  <c r="AF95" i="43"/>
  <c r="BW95" i="43"/>
  <c r="L95" i="43"/>
  <c r="BC95" i="43"/>
  <c r="CS95" i="43"/>
  <c r="AN95" i="43"/>
  <c r="CE95" i="43"/>
  <c r="BP95" i="43"/>
  <c r="AJ95" i="43"/>
  <c r="DA95" i="43"/>
  <c r="AP95" i="43"/>
  <c r="BV95" i="43"/>
  <c r="DB95" i="43"/>
  <c r="AV95" i="43"/>
  <c r="CM95" i="43"/>
  <c r="AB95" i="43"/>
  <c r="BS95" i="43"/>
  <c r="M95" i="43"/>
  <c r="BD95" i="43"/>
  <c r="CU95" i="43"/>
  <c r="AE95" i="43"/>
  <c r="CV95" i="43"/>
  <c r="N95" i="43"/>
  <c r="BZ95" i="43"/>
  <c r="BA95" i="43"/>
  <c r="AG95" i="43"/>
  <c r="S95" i="43"/>
  <c r="CZ95" i="43"/>
  <c r="AO95" i="43"/>
  <c r="Z95" i="43"/>
  <c r="CL95" i="43"/>
  <c r="BQ95" i="43"/>
  <c r="AW95" i="43"/>
  <c r="AI95" i="43"/>
  <c r="AU95" i="43"/>
  <c r="T95" i="43"/>
  <c r="AT95" i="43"/>
  <c r="CR95" i="43"/>
  <c r="BI95" i="43"/>
  <c r="BF95" i="43"/>
  <c r="DH95" i="43"/>
  <c r="BY95" i="43"/>
  <c r="DF95" i="43"/>
  <c r="BX95" i="43"/>
  <c r="AZ95" i="43"/>
  <c r="O95" i="43"/>
  <c r="AA95" i="43"/>
  <c r="CN95" i="43"/>
  <c r="F96" i="43"/>
  <c r="H96" i="43"/>
  <c r="U96" i="43"/>
  <c r="AK96" i="43"/>
  <c r="BA96" i="43"/>
  <c r="BQ96" i="43"/>
  <c r="CG96" i="43"/>
  <c r="P96" i="43"/>
  <c r="AL96" i="43"/>
  <c r="BG96" i="43"/>
  <c r="CB96" i="43"/>
  <c r="CW96" i="43"/>
  <c r="R96" i="43"/>
  <c r="AM96" i="43"/>
  <c r="BH96" i="43"/>
  <c r="CD96" i="43"/>
  <c r="CX96" i="43"/>
  <c r="S96" i="43"/>
  <c r="AN96" i="43"/>
  <c r="BJ96" i="43"/>
  <c r="CE96" i="43"/>
  <c r="CY96" i="43"/>
  <c r="AZ96" i="43"/>
  <c r="O96" i="43"/>
  <c r="CV96" i="43"/>
  <c r="CF96" i="43"/>
  <c r="AU96" i="43"/>
  <c r="Y96" i="43"/>
  <c r="AO96" i="43"/>
  <c r="BE96" i="43"/>
  <c r="BU96" i="43"/>
  <c r="CK96" i="43"/>
  <c r="V96" i="43"/>
  <c r="AQ96" i="43"/>
  <c r="BL96" i="43"/>
  <c r="CH96" i="43"/>
  <c r="DA96" i="43"/>
  <c r="W96" i="43"/>
  <c r="AR96" i="43"/>
  <c r="BN96" i="43"/>
  <c r="CI96" i="43"/>
  <c r="DB96" i="43"/>
  <c r="X96" i="43"/>
  <c r="AT96" i="43"/>
  <c r="BO96" i="43"/>
  <c r="CJ96" i="43"/>
  <c r="DC96" i="43"/>
  <c r="BV96" i="43"/>
  <c r="AJ96" i="43"/>
  <c r="T96" i="43"/>
  <c r="CZ96" i="43"/>
  <c r="BP96" i="43"/>
  <c r="Q96" i="43"/>
  <c r="AW96" i="43"/>
  <c r="CC96" i="43"/>
  <c r="AF96" i="43"/>
  <c r="BW96" i="43"/>
  <c r="L96" i="43"/>
  <c r="BC96" i="43"/>
  <c r="CT96" i="43"/>
  <c r="AI96" i="43"/>
  <c r="BZ96" i="43"/>
  <c r="AE96" i="43"/>
  <c r="CA96" i="43"/>
  <c r="DD96" i="43"/>
  <c r="AC96" i="43"/>
  <c r="BI96" i="43"/>
  <c r="CO96" i="43"/>
  <c r="AV96" i="43"/>
  <c r="CM96" i="43"/>
  <c r="AB96" i="43"/>
  <c r="BS96" i="43"/>
  <c r="DF96" i="43"/>
  <c r="AY96" i="43"/>
  <c r="CP96" i="43"/>
  <c r="CQ96" i="43"/>
  <c r="AP96" i="43"/>
  <c r="CL96" i="43"/>
  <c r="AG96" i="43"/>
  <c r="BM96" i="43"/>
  <c r="CS96" i="43"/>
  <c r="BB96" i="43"/>
  <c r="CR96" i="43"/>
  <c r="AH96" i="43"/>
  <c r="BX96" i="43"/>
  <c r="N96" i="43"/>
  <c r="BD96" i="43"/>
  <c r="CU96" i="43"/>
  <c r="DH96" i="43"/>
  <c r="BK96" i="43"/>
  <c r="M96" i="43"/>
  <c r="AS96" i="43"/>
  <c r="BY96" i="43"/>
  <c r="AA96" i="43"/>
  <c r="BR96" i="43"/>
  <c r="DE96" i="43"/>
  <c r="AX96" i="43"/>
  <c r="CN96" i="43"/>
  <c r="AD96" i="43"/>
  <c r="BT96" i="43"/>
  <c r="DG96" i="43"/>
  <c r="BF96" i="43"/>
  <c r="Z96" i="43"/>
  <c r="F114" i="43"/>
  <c r="H114" i="43"/>
  <c r="AW114" i="43"/>
  <c r="BE114" i="43"/>
  <c r="BJ114" i="43"/>
  <c r="BW114" i="43"/>
  <c r="AJ114" i="43"/>
  <c r="CV114" i="43"/>
  <c r="M114" i="43"/>
  <c r="CT114" i="43"/>
  <c r="AV114" i="43"/>
  <c r="CX114" i="43"/>
  <c r="BM114" i="43"/>
  <c r="O114" i="43"/>
  <c r="CA114" i="43"/>
  <c r="AN114" i="43"/>
  <c r="CZ114" i="43"/>
  <c r="R114" i="43"/>
  <c r="CB114" i="43"/>
  <c r="CD114" i="43"/>
  <c r="DA114" i="43"/>
  <c r="AY114" i="43"/>
  <c r="L114" i="43"/>
  <c r="BX114" i="43"/>
  <c r="BI114" i="43"/>
  <c r="V114" i="43"/>
  <c r="BL114" i="43"/>
  <c r="U114" i="43"/>
  <c r="CL114" i="43"/>
  <c r="AH114" i="43"/>
  <c r="AA114" i="43"/>
  <c r="CM114" i="43"/>
  <c r="AZ114" i="43"/>
  <c r="DE114" i="43"/>
  <c r="CW114" i="43"/>
  <c r="AX114" i="43"/>
  <c r="CR114" i="43"/>
  <c r="BN114" i="43"/>
  <c r="BV114" i="43"/>
  <c r="AE114" i="43"/>
  <c r="CQ114" i="43"/>
  <c r="BD114" i="43"/>
  <c r="AK114" i="43"/>
  <c r="AM114" i="43"/>
  <c r="Z114" i="43"/>
  <c r="AD114" i="43"/>
  <c r="CK114" i="43"/>
  <c r="BO114" i="43"/>
  <c r="AB114" i="43"/>
  <c r="CN114" i="43"/>
  <c r="AC114" i="43"/>
  <c r="W114" i="43"/>
  <c r="DH114" i="43"/>
  <c r="BZ114" i="43"/>
  <c r="T114" i="43"/>
  <c r="AS114" i="43"/>
  <c r="CY114" i="43"/>
  <c r="BU114" i="43"/>
  <c r="BK114" i="43"/>
  <c r="CJ114" i="43"/>
  <c r="AF114" i="43"/>
  <c r="CP114" i="43"/>
  <c r="CU114" i="43"/>
  <c r="CO114" i="43"/>
  <c r="P114" i="43"/>
  <c r="BB114" i="43"/>
  <c r="AQ114" i="43"/>
  <c r="BP114" i="43"/>
  <c r="BQ114" i="43"/>
  <c r="Q114" i="43"/>
  <c r="AG114" i="43"/>
  <c r="DG114" i="43"/>
  <c r="CC114" i="43"/>
  <c r="BR114" i="43"/>
  <c r="S114" i="43"/>
  <c r="AR114" i="43"/>
  <c r="AL114" i="43"/>
  <c r="BA114" i="43"/>
  <c r="DF114" i="43"/>
  <c r="BG114" i="43"/>
  <c r="CF114" i="43"/>
  <c r="AO114" i="43"/>
  <c r="BF114" i="43"/>
  <c r="DB114" i="43"/>
  <c r="X114" i="43"/>
  <c r="AP114" i="43"/>
  <c r="Y114" i="43"/>
  <c r="AI114" i="43"/>
  <c r="BH114" i="43"/>
  <c r="CS114" i="43"/>
  <c r="CG114" i="43"/>
  <c r="BY114" i="43"/>
  <c r="BT114" i="43"/>
  <c r="DD114" i="43"/>
  <c r="BC114" i="43"/>
  <c r="CI114" i="43"/>
  <c r="BS114" i="43"/>
  <c r="AT114" i="43"/>
  <c r="N114" i="43"/>
  <c r="CH114" i="43"/>
  <c r="CE114" i="43"/>
  <c r="DC114" i="43"/>
  <c r="AU114" i="43"/>
  <c r="F131" i="43"/>
  <c r="H131" i="43"/>
  <c r="O131" i="43"/>
  <c r="AE131" i="43"/>
  <c r="AU131" i="43"/>
  <c r="BK131" i="43"/>
  <c r="CA131" i="43"/>
  <c r="CQ131" i="43"/>
  <c r="DG131" i="43"/>
  <c r="X131" i="43"/>
  <c r="AN131" i="43"/>
  <c r="BD131" i="43"/>
  <c r="BT131" i="43"/>
  <c r="CJ131" i="43"/>
  <c r="CZ131" i="43"/>
  <c r="Q131" i="43"/>
  <c r="AG131" i="43"/>
  <c r="AW131" i="43"/>
  <c r="BM131" i="43"/>
  <c r="CC131" i="43"/>
  <c r="CS131" i="43"/>
  <c r="N131" i="43"/>
  <c r="BZ131" i="43"/>
  <c r="R131" i="43"/>
  <c r="CD131" i="43"/>
  <c r="AL131" i="43"/>
  <c r="CX131" i="43"/>
  <c r="DB131" i="43"/>
  <c r="S131" i="43"/>
  <c r="AI131" i="43"/>
  <c r="AY131" i="43"/>
  <c r="BO131" i="43"/>
  <c r="CE131" i="43"/>
  <c r="CU131" i="43"/>
  <c r="L131" i="43"/>
  <c r="AB131" i="43"/>
  <c r="AR131" i="43"/>
  <c r="BH131" i="43"/>
  <c r="BX131" i="43"/>
  <c r="CN131" i="43"/>
  <c r="DD131" i="43"/>
  <c r="U131" i="43"/>
  <c r="AK131" i="43"/>
  <c r="BA131" i="43"/>
  <c r="BQ131" i="43"/>
  <c r="CG131" i="43"/>
  <c r="CW131" i="43"/>
  <c r="AD131" i="43"/>
  <c r="CP131" i="43"/>
  <c r="AH131" i="43"/>
  <c r="CT131" i="43"/>
  <c r="BB131" i="43"/>
  <c r="Z131" i="43"/>
  <c r="W131" i="43"/>
  <c r="BC131" i="43"/>
  <c r="CI131" i="43"/>
  <c r="P131" i="43"/>
  <c r="AV131" i="43"/>
  <c r="CB131" i="43"/>
  <c r="DH131" i="43"/>
  <c r="AO131" i="43"/>
  <c r="BU131" i="43"/>
  <c r="DA131" i="43"/>
  <c r="DF131" i="43"/>
  <c r="CL131" i="43"/>
  <c r="AP131" i="43"/>
  <c r="AA131" i="43"/>
  <c r="BG131" i="43"/>
  <c r="CM131" i="43"/>
  <c r="T131" i="43"/>
  <c r="AZ131" i="43"/>
  <c r="CF131" i="43"/>
  <c r="M131" i="43"/>
  <c r="AS131" i="43"/>
  <c r="BY131" i="43"/>
  <c r="DE131" i="43"/>
  <c r="BV131" i="43"/>
  <c r="V131" i="43"/>
  <c r="BF131" i="43"/>
  <c r="AM131" i="43"/>
  <c r="CY131" i="43"/>
  <c r="BL131" i="43"/>
  <c r="Y131" i="43"/>
  <c r="CK131" i="43"/>
  <c r="AX131" i="43"/>
  <c r="AQ131" i="43"/>
  <c r="DC131" i="43"/>
  <c r="BP131" i="43"/>
  <c r="AC131" i="43"/>
  <c r="CO131" i="43"/>
  <c r="BN131" i="43"/>
  <c r="BS131" i="43"/>
  <c r="AF131" i="43"/>
  <c r="CR131" i="43"/>
  <c r="BE131" i="43"/>
  <c r="AT131" i="43"/>
  <c r="BR131" i="43"/>
  <c r="BI131" i="43"/>
  <c r="BW131" i="43"/>
  <c r="BJ131" i="43"/>
  <c r="AJ131" i="43"/>
  <c r="CH131" i="43"/>
  <c r="CV131" i="43"/>
  <c r="F132" i="43"/>
  <c r="H132" i="43"/>
  <c r="R132" i="43"/>
  <c r="AH132" i="43"/>
  <c r="AX132" i="43"/>
  <c r="BN132" i="43"/>
  <c r="CD132" i="43"/>
  <c r="CT132" i="43"/>
  <c r="O132" i="43"/>
  <c r="AE132" i="43"/>
  <c r="AU132" i="43"/>
  <c r="BK132" i="43"/>
  <c r="CA132" i="43"/>
  <c r="CQ132" i="43"/>
  <c r="DG132" i="43"/>
  <c r="X132" i="43"/>
  <c r="AN132" i="43"/>
  <c r="BD132" i="43"/>
  <c r="BT132" i="43"/>
  <c r="CJ132" i="43"/>
  <c r="CZ132" i="43"/>
  <c r="AO132" i="43"/>
  <c r="DA132" i="43"/>
  <c r="AC132" i="43"/>
  <c r="CO132" i="43"/>
  <c r="Q132" i="43"/>
  <c r="CC132" i="43"/>
  <c r="V132" i="43"/>
  <c r="AL132" i="43"/>
  <c r="BB132" i="43"/>
  <c r="BR132" i="43"/>
  <c r="CH132" i="43"/>
  <c r="CX132" i="43"/>
  <c r="S132" i="43"/>
  <c r="AI132" i="43"/>
  <c r="AY132" i="43"/>
  <c r="BO132" i="43"/>
  <c r="CE132" i="43"/>
  <c r="CU132" i="43"/>
  <c r="L132" i="43"/>
  <c r="AB132" i="43"/>
  <c r="AR132" i="43"/>
  <c r="BH132" i="43"/>
  <c r="BX132" i="43"/>
  <c r="CN132" i="43"/>
  <c r="DD132" i="43"/>
  <c r="BE132" i="43"/>
  <c r="AK132" i="43"/>
  <c r="AS132" i="43"/>
  <c r="DE132" i="43"/>
  <c r="AG132" i="43"/>
  <c r="CS132" i="43"/>
  <c r="N132" i="43"/>
  <c r="AT132" i="43"/>
  <c r="BZ132" i="43"/>
  <c r="DF132" i="43"/>
  <c r="AQ132" i="43"/>
  <c r="BW132" i="43"/>
  <c r="DC132" i="43"/>
  <c r="AJ132" i="43"/>
  <c r="BP132" i="43"/>
  <c r="CV132" i="43"/>
  <c r="CK132" i="43"/>
  <c r="BY132" i="43"/>
  <c r="BM132" i="43"/>
  <c r="AM132" i="43"/>
  <c r="BL132" i="43"/>
  <c r="BI132" i="43"/>
  <c r="Z132" i="43"/>
  <c r="BF132" i="43"/>
  <c r="CL132" i="43"/>
  <c r="W132" i="43"/>
  <c r="BC132" i="43"/>
  <c r="CI132" i="43"/>
  <c r="P132" i="43"/>
  <c r="AV132" i="43"/>
  <c r="CB132" i="43"/>
  <c r="DH132" i="43"/>
  <c r="CG132" i="43"/>
  <c r="BA132" i="43"/>
  <c r="U132" i="43"/>
  <c r="BV132" i="43"/>
  <c r="CY132" i="43"/>
  <c r="CR132" i="43"/>
  <c r="AW132" i="43"/>
  <c r="AD132" i="43"/>
  <c r="BJ132" i="43"/>
  <c r="CP132" i="43"/>
  <c r="AA132" i="43"/>
  <c r="BG132" i="43"/>
  <c r="CM132" i="43"/>
  <c r="T132" i="43"/>
  <c r="AZ132" i="43"/>
  <c r="CF132" i="43"/>
  <c r="Y132" i="43"/>
  <c r="M132" i="43"/>
  <c r="CW132" i="43"/>
  <c r="BQ132" i="43"/>
  <c r="AP132" i="43"/>
  <c r="DB132" i="43"/>
  <c r="AF132" i="43"/>
  <c r="BU132" i="43"/>
  <c r="BS132" i="43"/>
  <c r="F106" i="43"/>
  <c r="H106" i="43"/>
  <c r="F108" i="43"/>
  <c r="H108" i="43"/>
  <c r="F126" i="43"/>
  <c r="H126" i="43"/>
  <c r="X126" i="43"/>
  <c r="DE126" i="43"/>
  <c r="CP126" i="43"/>
  <c r="AR126" i="43"/>
  <c r="DH126" i="43"/>
  <c r="AM126" i="43"/>
  <c r="CY126" i="43"/>
  <c r="CR126" i="43"/>
  <c r="CE126" i="43"/>
  <c r="CO126" i="43"/>
  <c r="BZ126" i="43"/>
  <c r="L126" i="43"/>
  <c r="AV126" i="43"/>
  <c r="AQ126" i="43"/>
  <c r="DC126" i="43"/>
  <c r="BA126" i="43"/>
  <c r="CU126" i="43"/>
  <c r="BY126" i="43"/>
  <c r="BJ126" i="43"/>
  <c r="CG126" i="43"/>
  <c r="CC126" i="43"/>
  <c r="O126" i="43"/>
  <c r="CA126" i="43"/>
  <c r="BI126" i="43"/>
  <c r="CX126" i="43"/>
  <c r="AS126" i="43"/>
  <c r="AD126" i="43"/>
  <c r="U126" i="43"/>
  <c r="CH126" i="43"/>
  <c r="CB126" i="43"/>
  <c r="BC126" i="43"/>
  <c r="CD126" i="43"/>
  <c r="Q126" i="43"/>
  <c r="AC126" i="43"/>
  <c r="N126" i="43"/>
  <c r="CV126" i="43"/>
  <c r="BB126" i="43"/>
  <c r="AB126" i="43"/>
  <c r="BG126" i="43"/>
  <c r="AN126" i="43"/>
  <c r="BX126" i="43"/>
  <c r="M126" i="43"/>
  <c r="CT126" i="43"/>
  <c r="CF126" i="43"/>
  <c r="V126" i="43"/>
  <c r="BQ126" i="43"/>
  <c r="AE126" i="43"/>
  <c r="CQ126" i="43"/>
  <c r="Y126" i="43"/>
  <c r="S126" i="43"/>
  <c r="CJ126" i="43"/>
  <c r="DB126" i="43"/>
  <c r="W126" i="43"/>
  <c r="DF126" i="43"/>
  <c r="BT126" i="43"/>
  <c r="BV126" i="43"/>
  <c r="AA126" i="43"/>
  <c r="BP126" i="43"/>
  <c r="BD126" i="43"/>
  <c r="AP126" i="43"/>
  <c r="CN126" i="43"/>
  <c r="R126" i="43"/>
  <c r="P126" i="43"/>
  <c r="AZ126" i="43"/>
  <c r="AL126" i="43"/>
  <c r="BS126" i="43"/>
  <c r="AK126" i="43"/>
  <c r="AJ126" i="43"/>
  <c r="CS126" i="43"/>
  <c r="BW126" i="43"/>
  <c r="CL126" i="43"/>
  <c r="T126" i="43"/>
  <c r="BM126" i="43"/>
  <c r="AU126" i="43"/>
  <c r="CK126" i="43"/>
  <c r="BF126" i="43"/>
  <c r="BU126" i="43"/>
  <c r="Z126" i="43"/>
  <c r="CI126" i="43"/>
  <c r="AI126" i="43"/>
  <c r="BE126" i="43"/>
  <c r="BH126" i="43"/>
  <c r="CM126" i="43"/>
  <c r="AY126" i="43"/>
  <c r="AO126" i="43"/>
  <c r="DD126" i="43"/>
  <c r="BK126" i="43"/>
  <c r="AG126" i="43"/>
  <c r="BL126" i="43"/>
  <c r="AF126" i="43"/>
  <c r="DA126" i="43"/>
  <c r="CW126" i="43"/>
  <c r="AW126" i="43"/>
  <c r="BR126" i="43"/>
  <c r="AT126" i="43"/>
  <c r="CZ126" i="43"/>
  <c r="DG126" i="43"/>
  <c r="BN126" i="43"/>
  <c r="AX126" i="43"/>
  <c r="AH126" i="43"/>
  <c r="BO126" i="43"/>
  <c r="F151" i="43"/>
  <c r="H151" i="43"/>
  <c r="Y151" i="43"/>
  <c r="AO151" i="43"/>
  <c r="BE151" i="43"/>
  <c r="BU151" i="43"/>
  <c r="CK151" i="43"/>
  <c r="DA151" i="43"/>
  <c r="V151" i="43"/>
  <c r="AL151" i="43"/>
  <c r="BB151" i="43"/>
  <c r="BR151" i="43"/>
  <c r="CH151" i="43"/>
  <c r="CX151" i="43"/>
  <c r="S151" i="43"/>
  <c r="AI151" i="43"/>
  <c r="AY151" i="43"/>
  <c r="BO151" i="43"/>
  <c r="CE151" i="43"/>
  <c r="CU151" i="43"/>
  <c r="X151" i="43"/>
  <c r="CJ151" i="43"/>
  <c r="L151" i="43"/>
  <c r="BX151" i="43"/>
  <c r="CF151" i="43"/>
  <c r="BL151" i="43"/>
  <c r="T151" i="43"/>
  <c r="M151" i="43"/>
  <c r="AC151" i="43"/>
  <c r="AS151" i="43"/>
  <c r="BI151" i="43"/>
  <c r="BY151" i="43"/>
  <c r="CO151" i="43"/>
  <c r="DE151" i="43"/>
  <c r="Z151" i="43"/>
  <c r="AP151" i="43"/>
  <c r="BF151" i="43"/>
  <c r="BV151" i="43"/>
  <c r="CL151" i="43"/>
  <c r="DB151" i="43"/>
  <c r="W151" i="43"/>
  <c r="AM151" i="43"/>
  <c r="BC151" i="43"/>
  <c r="BS151" i="43"/>
  <c r="CI151" i="43"/>
  <c r="CY151" i="43"/>
  <c r="AN151" i="43"/>
  <c r="CZ151" i="43"/>
  <c r="AB151" i="43"/>
  <c r="CN151" i="43"/>
  <c r="P151" i="43"/>
  <c r="CB151" i="43"/>
  <c r="BP151" i="43"/>
  <c r="AG151" i="43"/>
  <c r="BM151" i="43"/>
  <c r="CS151" i="43"/>
  <c r="AD151" i="43"/>
  <c r="BJ151" i="43"/>
  <c r="CP151" i="43"/>
  <c r="AA151" i="43"/>
  <c r="BG151" i="43"/>
  <c r="CM151" i="43"/>
  <c r="BD151" i="43"/>
  <c r="AR151" i="43"/>
  <c r="AF151" i="43"/>
  <c r="AK151" i="43"/>
  <c r="BQ151" i="43"/>
  <c r="CW151" i="43"/>
  <c r="AH151" i="43"/>
  <c r="BN151" i="43"/>
  <c r="CT151" i="43"/>
  <c r="AE151" i="43"/>
  <c r="BK151" i="43"/>
  <c r="CQ151" i="43"/>
  <c r="BT151" i="43"/>
  <c r="BH151" i="43"/>
  <c r="AV151" i="43"/>
  <c r="Q151" i="43"/>
  <c r="AW151" i="43"/>
  <c r="CC151" i="43"/>
  <c r="N151" i="43"/>
  <c r="AT151" i="43"/>
  <c r="BZ151" i="43"/>
  <c r="DF151" i="43"/>
  <c r="AQ151" i="43"/>
  <c r="BW151" i="43"/>
  <c r="DC151" i="43"/>
  <c r="AZ151" i="43"/>
  <c r="DD151" i="43"/>
  <c r="CR151" i="43"/>
  <c r="R151" i="43"/>
  <c r="AU151" i="43"/>
  <c r="AJ151" i="43"/>
  <c r="U151" i="43"/>
  <c r="AX151" i="43"/>
  <c r="CA151" i="43"/>
  <c r="DH151" i="43"/>
  <c r="BA151" i="43"/>
  <c r="CD151" i="43"/>
  <c r="DG151" i="43"/>
  <c r="O151" i="43"/>
  <c r="CV151" i="43"/>
  <c r="CG151" i="43"/>
  <c r="F129" i="43"/>
  <c r="H129" i="43"/>
  <c r="U129" i="43"/>
  <c r="AK129" i="43"/>
  <c r="BA129" i="43"/>
  <c r="BQ129" i="43"/>
  <c r="CG129" i="43"/>
  <c r="CW129" i="43"/>
  <c r="R129" i="43"/>
  <c r="AH129" i="43"/>
  <c r="AX129" i="43"/>
  <c r="BN129" i="43"/>
  <c r="CD129" i="43"/>
  <c r="CT129" i="43"/>
  <c r="O129" i="43"/>
  <c r="AE129" i="43"/>
  <c r="AU129" i="43"/>
  <c r="BK129" i="43"/>
  <c r="CA129" i="43"/>
  <c r="CQ129" i="43"/>
  <c r="DG129" i="43"/>
  <c r="BP129" i="43"/>
  <c r="X129" i="43"/>
  <c r="CJ129" i="43"/>
  <c r="AB129" i="43"/>
  <c r="CN129" i="43"/>
  <c r="AV129" i="43"/>
  <c r="Y129" i="43"/>
  <c r="AO129" i="43"/>
  <c r="BE129" i="43"/>
  <c r="BU129" i="43"/>
  <c r="CK129" i="43"/>
  <c r="DA129" i="43"/>
  <c r="V129" i="43"/>
  <c r="AL129" i="43"/>
  <c r="BB129" i="43"/>
  <c r="BR129" i="43"/>
  <c r="CH129" i="43"/>
  <c r="CX129" i="43"/>
  <c r="S129" i="43"/>
  <c r="AI129" i="43"/>
  <c r="AY129" i="43"/>
  <c r="BO129" i="43"/>
  <c r="CE129" i="43"/>
  <c r="CU129" i="43"/>
  <c r="T129" i="43"/>
  <c r="CF129" i="43"/>
  <c r="AN129" i="43"/>
  <c r="CZ129" i="43"/>
  <c r="AR129" i="43"/>
  <c r="DD129" i="43"/>
  <c r="BL129" i="43"/>
  <c r="AC129" i="43"/>
  <c r="BI129" i="43"/>
  <c r="CO129" i="43"/>
  <c r="Z129" i="43"/>
  <c r="BF129" i="43"/>
  <c r="CL129" i="43"/>
  <c r="W129" i="43"/>
  <c r="BC129" i="43"/>
  <c r="CI129" i="43"/>
  <c r="AJ129" i="43"/>
  <c r="BD129" i="43"/>
  <c r="BH129" i="43"/>
  <c r="CB129" i="43"/>
  <c r="AG129" i="43"/>
  <c r="BM129" i="43"/>
  <c r="CS129" i="43"/>
  <c r="AD129" i="43"/>
  <c r="BJ129" i="43"/>
  <c r="CP129" i="43"/>
  <c r="AA129" i="43"/>
  <c r="BG129" i="43"/>
  <c r="CM129" i="43"/>
  <c r="AZ129" i="43"/>
  <c r="BT129" i="43"/>
  <c r="BX129" i="43"/>
  <c r="M129" i="43"/>
  <c r="BY129" i="43"/>
  <c r="AP129" i="43"/>
  <c r="DB129" i="43"/>
  <c r="BS129" i="43"/>
  <c r="CV129" i="43"/>
  <c r="P129" i="43"/>
  <c r="Q129" i="43"/>
  <c r="CC129" i="43"/>
  <c r="AT129" i="43"/>
  <c r="DF129" i="43"/>
  <c r="BW129" i="43"/>
  <c r="CR129" i="43"/>
  <c r="AF129" i="43"/>
  <c r="DE129" i="43"/>
  <c r="AM129" i="43"/>
  <c r="DH129" i="43"/>
  <c r="N129" i="43"/>
  <c r="AQ129" i="43"/>
  <c r="L129" i="43"/>
  <c r="BV129" i="43"/>
  <c r="BZ129" i="43"/>
  <c r="AS129" i="43"/>
  <c r="CY129" i="43"/>
  <c r="AW129" i="43"/>
  <c r="DC129" i="43"/>
  <c r="F128" i="43"/>
  <c r="H128" i="43"/>
  <c r="Z128" i="43"/>
  <c r="AP128" i="43"/>
  <c r="BF128" i="43"/>
  <c r="N128" i="43"/>
  <c r="AD128" i="43"/>
  <c r="AT128" i="43"/>
  <c r="BJ128" i="43"/>
  <c r="BZ128" i="43"/>
  <c r="CP128" i="43"/>
  <c r="DF128" i="43"/>
  <c r="AA128" i="43"/>
  <c r="AQ128" i="43"/>
  <c r="BG128" i="43"/>
  <c r="BW128" i="43"/>
  <c r="CM128" i="43"/>
  <c r="DC128" i="43"/>
  <c r="T128" i="43"/>
  <c r="AJ128" i="43"/>
  <c r="AZ128" i="43"/>
  <c r="BP128" i="43"/>
  <c r="CF128" i="43"/>
  <c r="CV128" i="43"/>
  <c r="Y128" i="43"/>
  <c r="CK128" i="43"/>
  <c r="AC128" i="43"/>
  <c r="CO128" i="43"/>
  <c r="AG128" i="43"/>
  <c r="CS128" i="43"/>
  <c r="CW128" i="43"/>
  <c r="AL128" i="43"/>
  <c r="BR128" i="43"/>
  <c r="CL128" i="43"/>
  <c r="O128" i="43"/>
  <c r="AI128" i="43"/>
  <c r="BC128" i="43"/>
  <c r="CA128" i="43"/>
  <c r="CU128" i="43"/>
  <c r="P128" i="43"/>
  <c r="AN128" i="43"/>
  <c r="BH128" i="43"/>
  <c r="CB128" i="43"/>
  <c r="CZ128" i="43"/>
  <c r="BE128" i="43"/>
  <c r="M128" i="43"/>
  <c r="DE128" i="43"/>
  <c r="BM128" i="43"/>
  <c r="BA128" i="43"/>
  <c r="R128" i="43"/>
  <c r="AX128" i="43"/>
  <c r="BV128" i="43"/>
  <c r="CT128" i="43"/>
  <c r="S128" i="43"/>
  <c r="AM128" i="43"/>
  <c r="BK128" i="43"/>
  <c r="CE128" i="43"/>
  <c r="CY128" i="43"/>
  <c r="X128" i="43"/>
  <c r="AR128" i="43"/>
  <c r="BL128" i="43"/>
  <c r="CJ128" i="43"/>
  <c r="DD128" i="43"/>
  <c r="BU128" i="43"/>
  <c r="AS128" i="43"/>
  <c r="CG128" i="43"/>
  <c r="CC128" i="43"/>
  <c r="V128" i="43"/>
  <c r="BB128" i="43"/>
  <c r="CD128" i="43"/>
  <c r="CX128" i="43"/>
  <c r="W128" i="43"/>
  <c r="AU128" i="43"/>
  <c r="BO128" i="43"/>
  <c r="CI128" i="43"/>
  <c r="DG128" i="43"/>
  <c r="AB128" i="43"/>
  <c r="AV128" i="43"/>
  <c r="BT128" i="43"/>
  <c r="CN128" i="43"/>
  <c r="DH128" i="43"/>
  <c r="DA128" i="43"/>
  <c r="BI128" i="43"/>
  <c r="Q128" i="43"/>
  <c r="U128" i="43"/>
  <c r="AH128" i="43"/>
  <c r="AE128" i="43"/>
  <c r="L128" i="43"/>
  <c r="CR128" i="43"/>
  <c r="AW128" i="43"/>
  <c r="BN128" i="43"/>
  <c r="AY128" i="43"/>
  <c r="AF128" i="43"/>
  <c r="AO128" i="43"/>
  <c r="AK128" i="43"/>
  <c r="DB128" i="43"/>
  <c r="BX128" i="43"/>
  <c r="CH128" i="43"/>
  <c r="BS128" i="43"/>
  <c r="BD128" i="43"/>
  <c r="BQ128" i="43"/>
  <c r="CQ128" i="43"/>
  <c r="BY128" i="43"/>
  <c r="W16" i="51"/>
  <c r="W17" i="51"/>
  <c r="B127" i="43"/>
  <c r="E127" i="43" s="1"/>
  <c r="F105" i="43"/>
  <c r="H105" i="43"/>
  <c r="F104" i="43"/>
  <c r="H104" i="43"/>
  <c r="F119" i="43"/>
  <c r="H119" i="43"/>
  <c r="X119" i="43"/>
  <c r="AN119" i="43"/>
  <c r="BD119" i="43"/>
  <c r="BT119" i="43"/>
  <c r="CJ119" i="43"/>
  <c r="CZ119" i="43"/>
  <c r="V119" i="43"/>
  <c r="AQ119" i="43"/>
  <c r="BM119" i="43"/>
  <c r="CH119" i="43"/>
  <c r="DC119" i="43"/>
  <c r="AC119" i="43"/>
  <c r="L119" i="43"/>
  <c r="AB119" i="43"/>
  <c r="AR119" i="43"/>
  <c r="BH119" i="43"/>
  <c r="BX119" i="43"/>
  <c r="CN119" i="43"/>
  <c r="DD119" i="43"/>
  <c r="AA119" i="43"/>
  <c r="AW119" i="43"/>
  <c r="BR119" i="43"/>
  <c r="CM119" i="43"/>
  <c r="AF119" i="43"/>
  <c r="BL119" i="43"/>
  <c r="CR119" i="43"/>
  <c r="AG119" i="43"/>
  <c r="BW119" i="43"/>
  <c r="M119" i="43"/>
  <c r="AM119" i="43"/>
  <c r="BI119" i="43"/>
  <c r="CD119" i="43"/>
  <c r="CY119" i="43"/>
  <c r="Y119" i="43"/>
  <c r="AT119" i="43"/>
  <c r="BO119" i="43"/>
  <c r="CK119" i="43"/>
  <c r="DF119" i="43"/>
  <c r="CL119" i="43"/>
  <c r="BV119" i="43"/>
  <c r="BF119" i="43"/>
  <c r="AP119" i="43"/>
  <c r="AJ119" i="43"/>
  <c r="BP119" i="43"/>
  <c r="CV119" i="43"/>
  <c r="AL119" i="43"/>
  <c r="CC119" i="43"/>
  <c r="R119" i="43"/>
  <c r="AS119" i="43"/>
  <c r="BN119" i="43"/>
  <c r="CI119" i="43"/>
  <c r="DE119" i="43"/>
  <c r="AD119" i="43"/>
  <c r="AY119" i="43"/>
  <c r="BU119" i="43"/>
  <c r="CP119" i="43"/>
  <c r="Z119" i="43"/>
  <c r="DG119" i="43"/>
  <c r="CQ119" i="43"/>
  <c r="CA119" i="43"/>
  <c r="BK119" i="43"/>
  <c r="P119" i="43"/>
  <c r="CB119" i="43"/>
  <c r="BB119" i="43"/>
  <c r="W119" i="43"/>
  <c r="BS119" i="43"/>
  <c r="N119" i="43"/>
  <c r="BE119" i="43"/>
  <c r="CU119" i="43"/>
  <c r="AE119" i="43"/>
  <c r="CW119" i="43"/>
  <c r="T119" i="43"/>
  <c r="CF119" i="43"/>
  <c r="BG119" i="43"/>
  <c r="AH119" i="43"/>
  <c r="BY119" i="43"/>
  <c r="S119" i="43"/>
  <c r="BJ119" i="43"/>
  <c r="DA119" i="43"/>
  <c r="BA119" i="43"/>
  <c r="U119" i="43"/>
  <c r="AV119" i="43"/>
  <c r="DH119" i="43"/>
  <c r="CS119" i="43"/>
  <c r="AX119" i="43"/>
  <c r="CO119" i="43"/>
  <c r="AI119" i="43"/>
  <c r="BZ119" i="43"/>
  <c r="AU119" i="43"/>
  <c r="O119" i="43"/>
  <c r="CG119" i="43"/>
  <c r="Q119" i="43"/>
  <c r="AO119" i="43"/>
  <c r="DB119" i="43"/>
  <c r="CX119" i="43"/>
  <c r="CE119" i="43"/>
  <c r="BC119" i="43"/>
  <c r="BQ119" i="43"/>
  <c r="AZ119" i="43"/>
  <c r="CT119" i="43"/>
  <c r="AK119" i="43"/>
  <c r="F111" i="43"/>
  <c r="H111" i="43"/>
  <c r="Z111" i="43"/>
  <c r="AP111" i="43"/>
  <c r="BF111" i="43"/>
  <c r="BV111" i="43"/>
  <c r="CL111" i="43"/>
  <c r="DB111" i="43"/>
  <c r="W111" i="43"/>
  <c r="AM111" i="43"/>
  <c r="BC111" i="43"/>
  <c r="BS111" i="43"/>
  <c r="CI111" i="43"/>
  <c r="CY111" i="43"/>
  <c r="P111" i="43"/>
  <c r="AF111" i="43"/>
  <c r="AV111" i="43"/>
  <c r="BL111" i="43"/>
  <c r="CB111" i="43"/>
  <c r="CR111" i="43"/>
  <c r="DH111" i="43"/>
  <c r="BU111" i="43"/>
  <c r="AC111" i="43"/>
  <c r="CO111" i="43"/>
  <c r="AW111" i="43"/>
  <c r="U111" i="43"/>
  <c r="BA111" i="43"/>
  <c r="N111" i="43"/>
  <c r="AD111" i="43"/>
  <c r="AT111" i="43"/>
  <c r="BJ111" i="43"/>
  <c r="BZ111" i="43"/>
  <c r="CP111" i="43"/>
  <c r="DF111" i="43"/>
  <c r="AA111" i="43"/>
  <c r="AQ111" i="43"/>
  <c r="BG111" i="43"/>
  <c r="BW111" i="43"/>
  <c r="CM111" i="43"/>
  <c r="DC111" i="43"/>
  <c r="T111" i="43"/>
  <c r="AJ111" i="43"/>
  <c r="AZ111" i="43"/>
  <c r="BP111" i="43"/>
  <c r="CF111" i="43"/>
  <c r="CV111" i="43"/>
  <c r="Y111" i="43"/>
  <c r="CK111" i="43"/>
  <c r="AS111" i="43"/>
  <c r="DE111" i="43"/>
  <c r="BM111" i="43"/>
  <c r="CG111" i="43"/>
  <c r="BQ111" i="43"/>
  <c r="R111" i="43"/>
  <c r="AX111" i="43"/>
  <c r="CD111" i="43"/>
  <c r="O111" i="43"/>
  <c r="AU111" i="43"/>
  <c r="CA111" i="43"/>
  <c r="DG111" i="43"/>
  <c r="AN111" i="43"/>
  <c r="BT111" i="43"/>
  <c r="CZ111" i="43"/>
  <c r="DA111" i="43"/>
  <c r="Q111" i="43"/>
  <c r="AK111" i="43"/>
  <c r="V111" i="43"/>
  <c r="BB111" i="43"/>
  <c r="CH111" i="43"/>
  <c r="S111" i="43"/>
  <c r="AY111" i="43"/>
  <c r="CE111" i="43"/>
  <c r="L111" i="43"/>
  <c r="AR111" i="43"/>
  <c r="BX111" i="43"/>
  <c r="DD111" i="43"/>
  <c r="M111" i="43"/>
  <c r="AG111" i="43"/>
  <c r="CW111" i="43"/>
  <c r="AH111" i="43"/>
  <c r="CT111" i="43"/>
  <c r="BK111" i="43"/>
  <c r="X111" i="43"/>
  <c r="CJ111" i="43"/>
  <c r="BI111" i="43"/>
  <c r="AL111" i="43"/>
  <c r="CX111" i="43"/>
  <c r="BO111" i="43"/>
  <c r="AB111" i="43"/>
  <c r="CN111" i="43"/>
  <c r="BY111" i="43"/>
  <c r="BN111" i="43"/>
  <c r="AE111" i="43"/>
  <c r="CQ111" i="43"/>
  <c r="BD111" i="43"/>
  <c r="AO111" i="43"/>
  <c r="CC111" i="43"/>
  <c r="CU111" i="43"/>
  <c r="BH111" i="43"/>
  <c r="BR111" i="43"/>
  <c r="BE111" i="43"/>
  <c r="CS111" i="43"/>
  <c r="AI111" i="43"/>
  <c r="F109" i="43"/>
  <c r="H109" i="43"/>
  <c r="F133" i="43"/>
  <c r="H133" i="43"/>
  <c r="U133" i="43"/>
  <c r="AK133" i="43"/>
  <c r="BA133" i="43"/>
  <c r="BQ133" i="43"/>
  <c r="CG133" i="43"/>
  <c r="CW133" i="43"/>
  <c r="R133" i="43"/>
  <c r="AH133" i="43"/>
  <c r="AX133" i="43"/>
  <c r="BN133" i="43"/>
  <c r="CD133" i="43"/>
  <c r="CT133" i="43"/>
  <c r="O133" i="43"/>
  <c r="AE133" i="43"/>
  <c r="AU133" i="43"/>
  <c r="BK133" i="43"/>
  <c r="CA133" i="43"/>
  <c r="CQ133" i="43"/>
  <c r="DG133" i="43"/>
  <c r="BP133" i="43"/>
  <c r="CB133" i="43"/>
  <c r="BT133" i="43"/>
  <c r="DH133" i="43"/>
  <c r="BH133" i="43"/>
  <c r="P133" i="43"/>
  <c r="Y133" i="43"/>
  <c r="AO133" i="43"/>
  <c r="BE133" i="43"/>
  <c r="BU133" i="43"/>
  <c r="CK133" i="43"/>
  <c r="DA133" i="43"/>
  <c r="V133" i="43"/>
  <c r="AL133" i="43"/>
  <c r="BB133" i="43"/>
  <c r="BR133" i="43"/>
  <c r="CH133" i="43"/>
  <c r="CX133" i="43"/>
  <c r="S133" i="43"/>
  <c r="AI133" i="43"/>
  <c r="AY133" i="43"/>
  <c r="BO133" i="43"/>
  <c r="CE133" i="43"/>
  <c r="CU133" i="43"/>
  <c r="T133" i="43"/>
  <c r="CF133" i="43"/>
  <c r="X133" i="43"/>
  <c r="CJ133" i="43"/>
  <c r="L133" i="43"/>
  <c r="BX133" i="43"/>
  <c r="BL133" i="43"/>
  <c r="AG133" i="43"/>
  <c r="BM133" i="43"/>
  <c r="CS133" i="43"/>
  <c r="AD133" i="43"/>
  <c r="BJ133" i="43"/>
  <c r="CP133" i="43"/>
  <c r="AA133" i="43"/>
  <c r="BG133" i="43"/>
  <c r="CM133" i="43"/>
  <c r="AZ133" i="43"/>
  <c r="BD133" i="43"/>
  <c r="AR133" i="43"/>
  <c r="M133" i="43"/>
  <c r="AS133" i="43"/>
  <c r="BY133" i="43"/>
  <c r="DE133" i="43"/>
  <c r="AP133" i="43"/>
  <c r="BV133" i="43"/>
  <c r="DB133" i="43"/>
  <c r="AM133" i="43"/>
  <c r="BS133" i="43"/>
  <c r="CY133" i="43"/>
  <c r="CV133" i="43"/>
  <c r="CZ133" i="43"/>
  <c r="CN133" i="43"/>
  <c r="Q133" i="43"/>
  <c r="AW133" i="43"/>
  <c r="CC133" i="43"/>
  <c r="N133" i="43"/>
  <c r="AT133" i="43"/>
  <c r="BZ133" i="43"/>
  <c r="DF133" i="43"/>
  <c r="AQ133" i="43"/>
  <c r="BW133" i="43"/>
  <c r="DC133" i="43"/>
  <c r="AF133" i="43"/>
  <c r="AV133" i="43"/>
  <c r="DD133" i="43"/>
  <c r="CO133" i="43"/>
  <c r="W133" i="43"/>
  <c r="AN133" i="43"/>
  <c r="Z133" i="43"/>
  <c r="BC133" i="43"/>
  <c r="AB133" i="43"/>
  <c r="AC133" i="43"/>
  <c r="BF133" i="43"/>
  <c r="CI133" i="43"/>
  <c r="CR133" i="43"/>
  <c r="BI133" i="43"/>
  <c r="CL133" i="43"/>
  <c r="AJ133" i="43"/>
  <c r="F134" i="43"/>
  <c r="H134" i="43"/>
  <c r="R134" i="43"/>
  <c r="BC134" i="43"/>
  <c r="P134" i="43"/>
  <c r="CB134" i="43"/>
  <c r="BQ134" i="43"/>
  <c r="CP134" i="43"/>
  <c r="AG134" i="43"/>
  <c r="CE134" i="43"/>
  <c r="BB134" i="43"/>
  <c r="AQ134" i="43"/>
  <c r="DC134" i="43"/>
  <c r="BP134" i="43"/>
  <c r="AS134" i="43"/>
  <c r="BR134" i="43"/>
  <c r="CL134" i="43"/>
  <c r="CU134" i="43"/>
  <c r="V134" i="43"/>
  <c r="AE134" i="43"/>
  <c r="CQ134" i="43"/>
  <c r="BD134" i="43"/>
  <c r="U134" i="43"/>
  <c r="AT134" i="43"/>
  <c r="AP134" i="43"/>
  <c r="S134" i="43"/>
  <c r="DD134" i="43"/>
  <c r="CD134" i="43"/>
  <c r="BS134" i="43"/>
  <c r="AF134" i="43"/>
  <c r="CR134" i="43"/>
  <c r="CW134" i="43"/>
  <c r="AO134" i="43"/>
  <c r="CS134" i="43"/>
  <c r="AB134" i="43"/>
  <c r="CK134" i="43"/>
  <c r="BG134" i="43"/>
  <c r="T134" i="43"/>
  <c r="CF134" i="43"/>
  <c r="BY134" i="43"/>
  <c r="CX134" i="43"/>
  <c r="AW134" i="43"/>
  <c r="AR134" i="43"/>
  <c r="Y134" i="43"/>
  <c r="AU134" i="43"/>
  <c r="DG134" i="43"/>
  <c r="BT134" i="43"/>
  <c r="BA134" i="43"/>
  <c r="BZ134" i="43"/>
  <c r="DB134" i="43"/>
  <c r="BO134" i="43"/>
  <c r="CO134" i="43"/>
  <c r="BN134" i="43"/>
  <c r="CY134" i="43"/>
  <c r="AK134" i="43"/>
  <c r="BV134" i="43"/>
  <c r="BI134" i="43"/>
  <c r="CM134" i="43"/>
  <c r="M134" i="43"/>
  <c r="Z134" i="43"/>
  <c r="AC134" i="43"/>
  <c r="CA134" i="43"/>
  <c r="CZ134" i="43"/>
  <c r="BU134" i="43"/>
  <c r="BH134" i="43"/>
  <c r="W134" i="43"/>
  <c r="AV134" i="43"/>
  <c r="AD134" i="43"/>
  <c r="AX134" i="43"/>
  <c r="CC134" i="43"/>
  <c r="AJ134" i="43"/>
  <c r="DE134" i="43"/>
  <c r="CT134" i="43"/>
  <c r="Q134" i="43"/>
  <c r="X134" i="43"/>
  <c r="CG134" i="43"/>
  <c r="BM134" i="43"/>
  <c r="CH134" i="43"/>
  <c r="AM134" i="43"/>
  <c r="BL134" i="43"/>
  <c r="BJ134" i="43"/>
  <c r="AY134" i="43"/>
  <c r="AA134" i="43"/>
  <c r="AZ134" i="43"/>
  <c r="AL134" i="43"/>
  <c r="AI134" i="43"/>
  <c r="O134" i="43"/>
  <c r="AN134" i="43"/>
  <c r="N134" i="43"/>
  <c r="AH134" i="43"/>
  <c r="BF134" i="43"/>
  <c r="CI134" i="43"/>
  <c r="BW134" i="43"/>
  <c r="BK134" i="43"/>
  <c r="DH134" i="43"/>
  <c r="CV134" i="43"/>
  <c r="CJ134" i="43"/>
  <c r="DA134" i="43"/>
  <c r="BE134" i="43"/>
  <c r="DF134" i="43"/>
  <c r="BX134" i="43"/>
  <c r="CN134" i="43"/>
  <c r="L134" i="43"/>
  <c r="F110" i="43"/>
  <c r="H110" i="43"/>
  <c r="F107" i="43"/>
  <c r="H107" i="43"/>
  <c r="F158" i="43"/>
  <c r="H158" i="43"/>
  <c r="N158" i="43"/>
  <c r="V158" i="43"/>
  <c r="BJ158" i="43"/>
  <c r="CX158" i="43"/>
  <c r="DB158" i="43"/>
  <c r="AB158" i="43"/>
  <c r="CN158" i="43"/>
  <c r="BA158" i="43"/>
  <c r="CQ158" i="43"/>
  <c r="BD158" i="43"/>
  <c r="BS158" i="43"/>
  <c r="CT158" i="43"/>
  <c r="AF158" i="43"/>
  <c r="CR158" i="43"/>
  <c r="BE158" i="43"/>
  <c r="CI158" i="43"/>
  <c r="AX158" i="43"/>
  <c r="CY158" i="43"/>
  <c r="CL158" i="43"/>
  <c r="AJ158" i="43"/>
  <c r="CV158" i="43"/>
  <c r="BI158" i="43"/>
  <c r="DG158" i="43"/>
  <c r="AQ158" i="43"/>
  <c r="Q158" i="43"/>
  <c r="AT158" i="43"/>
  <c r="BB158" i="43"/>
  <c r="CP158" i="43"/>
  <c r="CU158" i="43"/>
  <c r="BV158" i="43"/>
  <c r="AR158" i="43"/>
  <c r="DD158" i="43"/>
  <c r="BQ158" i="43"/>
  <c r="BK158" i="43"/>
  <c r="CZ158" i="43"/>
  <c r="CM158" i="43"/>
  <c r="BN158" i="43"/>
  <c r="AV158" i="43"/>
  <c r="DH158" i="43"/>
  <c r="BU158" i="43"/>
  <c r="BC158" i="43"/>
  <c r="AN158" i="43"/>
  <c r="CE158" i="43"/>
  <c r="BF158" i="43"/>
  <c r="AZ158" i="43"/>
  <c r="M158" i="43"/>
  <c r="BY158" i="43"/>
  <c r="CA158" i="43"/>
  <c r="CD158" i="43"/>
  <c r="AW158" i="43"/>
  <c r="DF158" i="43"/>
  <c r="AL158" i="43"/>
  <c r="L158" i="43"/>
  <c r="AK158" i="43"/>
  <c r="BW158" i="43"/>
  <c r="AA158" i="43"/>
  <c r="CB158" i="43"/>
  <c r="DA158" i="43"/>
  <c r="BM158" i="43"/>
  <c r="T158" i="43"/>
  <c r="AS158" i="43"/>
  <c r="O158" i="43"/>
  <c r="AM158" i="43"/>
  <c r="CH158" i="43"/>
  <c r="BO158" i="43"/>
  <c r="BH158" i="43"/>
  <c r="CG158" i="43"/>
  <c r="AG158" i="43"/>
  <c r="AH158" i="43"/>
  <c r="Y158" i="43"/>
  <c r="W158" i="43"/>
  <c r="AY158" i="43"/>
  <c r="BP158" i="43"/>
  <c r="CO158" i="43"/>
  <c r="X158" i="43"/>
  <c r="R158" i="43"/>
  <c r="AD158" i="43"/>
  <c r="AI158" i="43"/>
  <c r="BX158" i="43"/>
  <c r="CW158" i="43"/>
  <c r="CC158" i="43"/>
  <c r="P158" i="43"/>
  <c r="AO158" i="43"/>
  <c r="DC158" i="43"/>
  <c r="S158" i="43"/>
  <c r="CF158" i="43"/>
  <c r="DE158" i="43"/>
  <c r="BT158" i="43"/>
  <c r="BZ158" i="43"/>
  <c r="AE158" i="43"/>
  <c r="CJ158" i="43"/>
  <c r="CS158" i="43"/>
  <c r="BR158" i="43"/>
  <c r="BG158" i="43"/>
  <c r="Z158" i="43"/>
  <c r="AP158" i="43"/>
  <c r="BL158" i="43"/>
  <c r="AC158" i="43"/>
  <c r="U158" i="43"/>
  <c r="CK158" i="43"/>
  <c r="AU158" i="43"/>
  <c r="F91" i="43"/>
  <c r="H91" i="43"/>
  <c r="AA91" i="43"/>
  <c r="AQ91" i="43"/>
  <c r="BG91" i="43"/>
  <c r="BW91" i="43"/>
  <c r="CM91" i="43"/>
  <c r="DC91" i="43"/>
  <c r="T91" i="43"/>
  <c r="AJ91" i="43"/>
  <c r="AZ91" i="43"/>
  <c r="BP91" i="43"/>
  <c r="CF91" i="43"/>
  <c r="CV91" i="43"/>
  <c r="M91" i="43"/>
  <c r="AC91" i="43"/>
  <c r="AS91" i="43"/>
  <c r="BI91" i="43"/>
  <c r="BY91" i="43"/>
  <c r="CO91" i="43"/>
  <c r="DE91" i="43"/>
  <c r="BJ91" i="43"/>
  <c r="R91" i="43"/>
  <c r="CD91" i="43"/>
  <c r="BB91" i="43"/>
  <c r="BV91" i="43"/>
  <c r="DB91" i="43"/>
  <c r="O91" i="43"/>
  <c r="AE91" i="43"/>
  <c r="AU91" i="43"/>
  <c r="BK91" i="43"/>
  <c r="CA91" i="43"/>
  <c r="CQ91" i="43"/>
  <c r="DG91" i="43"/>
  <c r="X91" i="43"/>
  <c r="AN91" i="43"/>
  <c r="BD91" i="43"/>
  <c r="BT91" i="43"/>
  <c r="CJ91" i="43"/>
  <c r="CZ91" i="43"/>
  <c r="Q91" i="43"/>
  <c r="AG91" i="43"/>
  <c r="AW91" i="43"/>
  <c r="BM91" i="43"/>
  <c r="CC91" i="43"/>
  <c r="CS91" i="43"/>
  <c r="N91" i="43"/>
  <c r="BZ91" i="43"/>
  <c r="AH91" i="43"/>
  <c r="CT91" i="43"/>
  <c r="BR91" i="43"/>
  <c r="Z91" i="43"/>
  <c r="BF91" i="43"/>
  <c r="AM91" i="43"/>
  <c r="BS91" i="43"/>
  <c r="CY91" i="43"/>
  <c r="AF91" i="43"/>
  <c r="BL91" i="43"/>
  <c r="CR91" i="43"/>
  <c r="Y91" i="43"/>
  <c r="BE91" i="43"/>
  <c r="CK91" i="43"/>
  <c r="AT91" i="43"/>
  <c r="BN91" i="43"/>
  <c r="CX91" i="43"/>
  <c r="S91" i="43"/>
  <c r="AY91" i="43"/>
  <c r="CE91" i="43"/>
  <c r="L91" i="43"/>
  <c r="AR91" i="43"/>
  <c r="BX91" i="43"/>
  <c r="DD91" i="43"/>
  <c r="AK91" i="43"/>
  <c r="BQ91" i="43"/>
  <c r="CW91" i="43"/>
  <c r="CP91" i="43"/>
  <c r="V91" i="43"/>
  <c r="CL91" i="43"/>
  <c r="W91" i="43"/>
  <c r="BC91" i="43"/>
  <c r="CI91" i="43"/>
  <c r="P91" i="43"/>
  <c r="AV91" i="43"/>
  <c r="CB91" i="43"/>
  <c r="DH91" i="43"/>
  <c r="AO91" i="43"/>
  <c r="BU91" i="43"/>
  <c r="DA91" i="43"/>
  <c r="DF91" i="43"/>
  <c r="AL91" i="43"/>
  <c r="AP91" i="43"/>
  <c r="AI91" i="43"/>
  <c r="BO91" i="43"/>
  <c r="CU91" i="43"/>
  <c r="AB91" i="43"/>
  <c r="BH91" i="43"/>
  <c r="CN91" i="43"/>
  <c r="U91" i="43"/>
  <c r="BA91" i="43"/>
  <c r="CG91" i="43"/>
  <c r="AD91" i="43"/>
  <c r="AX91" i="43"/>
  <c r="CH91" i="43"/>
  <c r="D4" i="44"/>
  <c r="D4" i="62"/>
  <c r="W16" i="58"/>
  <c r="W17" i="58"/>
  <c r="B183" i="43"/>
  <c r="E183" i="43" s="1"/>
  <c r="F183" i="43" s="1"/>
  <c r="B186" i="43"/>
  <c r="E186" i="43" s="1"/>
  <c r="F186" i="43" s="1"/>
  <c r="B190" i="43"/>
  <c r="E190" i="43" s="1"/>
  <c r="F190" i="43" s="1"/>
  <c r="B185" i="43"/>
  <c r="E185" i="43" s="1"/>
  <c r="F185" i="43" s="1"/>
  <c r="B184" i="43"/>
  <c r="E184" i="43" s="1"/>
  <c r="F184" i="43" s="1"/>
  <c r="B188" i="43"/>
  <c r="E188" i="43" s="1"/>
  <c r="F188" i="43" s="1"/>
  <c r="B187" i="43"/>
  <c r="E187" i="43" s="1"/>
  <c r="F187" i="43" s="1"/>
  <c r="B189" i="43"/>
  <c r="E189" i="43" s="1"/>
  <c r="F189" i="43" s="1"/>
  <c r="B179" i="43"/>
  <c r="E179" i="43" s="1"/>
  <c r="F179" i="43" s="1"/>
  <c r="B180" i="43"/>
  <c r="E180" i="43" s="1"/>
  <c r="F180" i="43" s="1"/>
  <c r="B178" i="43"/>
  <c r="E178" i="43" s="1"/>
  <c r="F178" i="43" s="1"/>
  <c r="B176" i="43"/>
  <c r="E176" i="43" s="1"/>
  <c r="F176" i="43" s="1"/>
  <c r="W17" i="57"/>
  <c r="W16" i="57"/>
  <c r="B175" i="43"/>
  <c r="E175" i="43" s="1"/>
  <c r="F175" i="43" s="1"/>
  <c r="B177" i="43"/>
  <c r="E177" i="43" s="1"/>
  <c r="F177" i="43" s="1"/>
  <c r="B181" i="43"/>
  <c r="E181" i="43" s="1"/>
  <c r="F181" i="43" s="1"/>
  <c r="B182" i="43"/>
  <c r="E182" i="43" s="1"/>
  <c r="F182" i="43" s="1"/>
  <c r="H168" i="43"/>
  <c r="R168" i="43"/>
  <c r="AH168" i="43"/>
  <c r="AX168" i="43"/>
  <c r="BN168" i="43"/>
  <c r="CD168" i="43"/>
  <c r="CT168" i="43"/>
  <c r="O168" i="43"/>
  <c r="AE168" i="43"/>
  <c r="AU168" i="43"/>
  <c r="BK168" i="43"/>
  <c r="CA168" i="43"/>
  <c r="CQ168" i="43"/>
  <c r="DG168" i="43"/>
  <c r="X168" i="43"/>
  <c r="AN168" i="43"/>
  <c r="BD168" i="43"/>
  <c r="BT168" i="43"/>
  <c r="CJ168" i="43"/>
  <c r="CZ168" i="43"/>
  <c r="AC168" i="43"/>
  <c r="CO168" i="43"/>
  <c r="Q168" i="43"/>
  <c r="CC168" i="43"/>
  <c r="U168" i="43"/>
  <c r="CG168" i="43"/>
  <c r="V168" i="43"/>
  <c r="AL168" i="43"/>
  <c r="BB168" i="43"/>
  <c r="BR168" i="43"/>
  <c r="CH168" i="43"/>
  <c r="CX168" i="43"/>
  <c r="S168" i="43"/>
  <c r="AI168" i="43"/>
  <c r="AY168" i="43"/>
  <c r="BO168" i="43"/>
  <c r="CE168" i="43"/>
  <c r="CU168" i="43"/>
  <c r="L168" i="43"/>
  <c r="AB168" i="43"/>
  <c r="AR168" i="43"/>
  <c r="BH168" i="43"/>
  <c r="BX168" i="43"/>
  <c r="CN168" i="43"/>
  <c r="DD168" i="43"/>
  <c r="AS168" i="43"/>
  <c r="DE168" i="43"/>
  <c r="AG168" i="43"/>
  <c r="CS168" i="43"/>
  <c r="AK168" i="43"/>
  <c r="CW168" i="43"/>
  <c r="Z168" i="43"/>
  <c r="AP168" i="43"/>
  <c r="BF168" i="43"/>
  <c r="BV168" i="43"/>
  <c r="CL168" i="43"/>
  <c r="DB168" i="43"/>
  <c r="W168" i="43"/>
  <c r="AM168" i="43"/>
  <c r="BC168" i="43"/>
  <c r="BS168" i="43"/>
  <c r="CI168" i="43"/>
  <c r="CY168" i="43"/>
  <c r="P168" i="43"/>
  <c r="AF168" i="43"/>
  <c r="AV168" i="43"/>
  <c r="BL168" i="43"/>
  <c r="CB168" i="43"/>
  <c r="CR168" i="43"/>
  <c r="DH168" i="43"/>
  <c r="BI168" i="43"/>
  <c r="BE168" i="43"/>
  <c r="AW168" i="43"/>
  <c r="AO168" i="43"/>
  <c r="BA168" i="43"/>
  <c r="Y168" i="43"/>
  <c r="AD168" i="43"/>
  <c r="CP168" i="43"/>
  <c r="BG168" i="43"/>
  <c r="T168" i="43"/>
  <c r="CF168" i="43"/>
  <c r="DA168" i="43"/>
  <c r="BU168" i="43"/>
  <c r="BZ168" i="43"/>
  <c r="BP168" i="43"/>
  <c r="AT168" i="43"/>
  <c r="DF168" i="43"/>
  <c r="BW168" i="43"/>
  <c r="AJ168" i="43"/>
  <c r="CV168" i="43"/>
  <c r="BM168" i="43"/>
  <c r="AQ168" i="43"/>
  <c r="BY168" i="43"/>
  <c r="BJ168" i="43"/>
  <c r="AA168" i="43"/>
  <c r="CM168" i="43"/>
  <c r="AZ168" i="43"/>
  <c r="M168" i="43"/>
  <c r="CK168" i="43"/>
  <c r="N168" i="43"/>
  <c r="DC168" i="43"/>
  <c r="BQ168" i="43"/>
  <c r="H171" i="43"/>
  <c r="X171" i="43"/>
  <c r="AN171" i="43"/>
  <c r="BD171" i="43"/>
  <c r="BT171" i="43"/>
  <c r="CJ171" i="43"/>
  <c r="CZ171" i="43"/>
  <c r="Q171" i="43"/>
  <c r="AG171" i="43"/>
  <c r="AW171" i="43"/>
  <c r="BM171" i="43"/>
  <c r="CC171" i="43"/>
  <c r="CS171" i="43"/>
  <c r="N171" i="43"/>
  <c r="AD171" i="43"/>
  <c r="AT171" i="43"/>
  <c r="BJ171" i="43"/>
  <c r="BZ171" i="43"/>
  <c r="CP171" i="43"/>
  <c r="DF171" i="43"/>
  <c r="BK171" i="43"/>
  <c r="BG171" i="43"/>
  <c r="AY171" i="43"/>
  <c r="AA171" i="43"/>
  <c r="BC171" i="43"/>
  <c r="AQ171" i="43"/>
  <c r="L171" i="43"/>
  <c r="AB171" i="43"/>
  <c r="AR171" i="43"/>
  <c r="BH171" i="43"/>
  <c r="BX171" i="43"/>
  <c r="CN171" i="43"/>
  <c r="DD171" i="43"/>
  <c r="U171" i="43"/>
  <c r="AK171" i="43"/>
  <c r="BA171" i="43"/>
  <c r="BQ171" i="43"/>
  <c r="CG171" i="43"/>
  <c r="CW171" i="43"/>
  <c r="R171" i="43"/>
  <c r="AH171" i="43"/>
  <c r="AX171" i="43"/>
  <c r="BN171" i="43"/>
  <c r="CD171" i="43"/>
  <c r="CT171" i="43"/>
  <c r="O171" i="43"/>
  <c r="CA171" i="43"/>
  <c r="DC171" i="43"/>
  <c r="BO171" i="43"/>
  <c r="BW171" i="43"/>
  <c r="BS171" i="43"/>
  <c r="CM171" i="43"/>
  <c r="P171" i="43"/>
  <c r="AF171" i="43"/>
  <c r="AV171" i="43"/>
  <c r="BL171" i="43"/>
  <c r="CB171" i="43"/>
  <c r="CR171" i="43"/>
  <c r="DH171" i="43"/>
  <c r="Y171" i="43"/>
  <c r="AO171" i="43"/>
  <c r="BE171" i="43"/>
  <c r="BU171" i="43"/>
  <c r="CK171" i="43"/>
  <c r="DA171" i="43"/>
  <c r="V171" i="43"/>
  <c r="AL171" i="43"/>
  <c r="BB171" i="43"/>
  <c r="BR171" i="43"/>
  <c r="CH171" i="43"/>
  <c r="CX171" i="43"/>
  <c r="AE171" i="43"/>
  <c r="CQ171" i="43"/>
  <c r="S171" i="43"/>
  <c r="CE171" i="43"/>
  <c r="W171" i="43"/>
  <c r="CI171" i="43"/>
  <c r="BP171" i="43"/>
  <c r="AC171" i="43"/>
  <c r="CO171" i="43"/>
  <c r="BF171" i="43"/>
  <c r="AU171" i="43"/>
  <c r="AM171" i="43"/>
  <c r="M171" i="43"/>
  <c r="DB171" i="43"/>
  <c r="T171" i="43"/>
  <c r="CF171" i="43"/>
  <c r="AS171" i="43"/>
  <c r="DE171" i="43"/>
  <c r="BV171" i="43"/>
  <c r="DG171" i="43"/>
  <c r="CY171" i="43"/>
  <c r="BY171" i="43"/>
  <c r="CU171" i="43"/>
  <c r="AJ171" i="43"/>
  <c r="CV171" i="43"/>
  <c r="BI171" i="43"/>
  <c r="Z171" i="43"/>
  <c r="CL171" i="43"/>
  <c r="AI171" i="43"/>
  <c r="AZ171" i="43"/>
  <c r="AP171" i="43"/>
  <c r="H174" i="43"/>
  <c r="N174" i="43"/>
  <c r="BM174" i="43"/>
  <c r="AK174" i="43"/>
  <c r="CW174" i="43"/>
  <c r="BU174" i="43"/>
  <c r="CO174" i="43"/>
  <c r="M174" i="43"/>
  <c r="CN174" i="43"/>
  <c r="BS174" i="43"/>
  <c r="CF174" i="43"/>
  <c r="BZ174" i="43"/>
  <c r="BD174" i="43"/>
  <c r="BN174" i="43"/>
  <c r="CB174" i="43"/>
  <c r="BO174" i="43"/>
  <c r="BT174" i="43"/>
  <c r="BV174" i="43"/>
  <c r="BX174" i="43"/>
  <c r="CT174" i="43"/>
  <c r="DH174" i="43"/>
  <c r="CQ174" i="43"/>
  <c r="AE174" i="43"/>
  <c r="CX174" i="43"/>
  <c r="AL174" i="43"/>
  <c r="CM174" i="43"/>
  <c r="AX174" i="43"/>
  <c r="Q174" i="43"/>
  <c r="CC174" i="43"/>
  <c r="BA174" i="43"/>
  <c r="Y174" i="43"/>
  <c r="CK174" i="43"/>
  <c r="BY174" i="43"/>
  <c r="BI174" i="43"/>
  <c r="AV174" i="43"/>
  <c r="BC174" i="43"/>
  <c r="AJ174" i="43"/>
  <c r="BJ174" i="43"/>
  <c r="DC174" i="43"/>
  <c r="R174" i="43"/>
  <c r="AN174" i="43"/>
  <c r="AY174" i="43"/>
  <c r="X174" i="43"/>
  <c r="BF174" i="43"/>
  <c r="P174" i="43"/>
  <c r="AH174" i="43"/>
  <c r="BP174" i="43"/>
  <c r="CA174" i="43"/>
  <c r="O174" i="43"/>
  <c r="CH174" i="43"/>
  <c r="V174" i="43"/>
  <c r="AQ174" i="43"/>
  <c r="AG174" i="43"/>
  <c r="CS174" i="43"/>
  <c r="BQ174" i="43"/>
  <c r="AO174" i="43"/>
  <c r="DA174" i="43"/>
  <c r="AS174" i="43"/>
  <c r="BH174" i="43"/>
  <c r="CY174" i="43"/>
  <c r="AM174" i="43"/>
  <c r="DF174" i="43"/>
  <c r="AT174" i="43"/>
  <c r="BG174" i="43"/>
  <c r="DD174" i="43"/>
  <c r="CU174" i="43"/>
  <c r="AI174" i="43"/>
  <c r="DB174" i="43"/>
  <c r="AP174" i="43"/>
  <c r="BW174" i="43"/>
  <c r="CJ174" i="43"/>
  <c r="AB174" i="43"/>
  <c r="BK174" i="43"/>
  <c r="CZ174" i="43"/>
  <c r="BR174" i="43"/>
  <c r="T174" i="43"/>
  <c r="CR174" i="43"/>
  <c r="BE174" i="43"/>
  <c r="CI174" i="43"/>
  <c r="AZ174" i="43"/>
  <c r="CL174" i="43"/>
  <c r="DG174" i="43"/>
  <c r="CV174" i="43"/>
  <c r="CE174" i="43"/>
  <c r="AD174" i="43"/>
  <c r="BB174" i="43"/>
  <c r="AW174" i="43"/>
  <c r="AC174" i="43"/>
  <c r="W174" i="43"/>
  <c r="AR174" i="43"/>
  <c r="Z174" i="43"/>
  <c r="AU174" i="43"/>
  <c r="CD174" i="43"/>
  <c r="CG174" i="43"/>
  <c r="AF174" i="43"/>
  <c r="U174" i="43"/>
  <c r="DE174" i="43"/>
  <c r="CP174" i="43"/>
  <c r="AA174" i="43"/>
  <c r="BL174" i="43"/>
  <c r="L174" i="43"/>
  <c r="S174" i="43"/>
  <c r="H167" i="43"/>
  <c r="W167" i="43"/>
  <c r="AM167" i="43"/>
  <c r="BC167" i="43"/>
  <c r="BS167" i="43"/>
  <c r="CI167" i="43"/>
  <c r="CY167" i="43"/>
  <c r="P167" i="43"/>
  <c r="AF167" i="43"/>
  <c r="AV167" i="43"/>
  <c r="BL167" i="43"/>
  <c r="CB167" i="43"/>
  <c r="CR167" i="43"/>
  <c r="DH167" i="43"/>
  <c r="Y167" i="43"/>
  <c r="AO167" i="43"/>
  <c r="BE167" i="43"/>
  <c r="BU167" i="43"/>
  <c r="CK167" i="43"/>
  <c r="AA167" i="43"/>
  <c r="AQ167" i="43"/>
  <c r="BG167" i="43"/>
  <c r="BW167" i="43"/>
  <c r="CM167" i="43"/>
  <c r="DC167" i="43"/>
  <c r="T167" i="43"/>
  <c r="AJ167" i="43"/>
  <c r="AZ167" i="43"/>
  <c r="BP167" i="43"/>
  <c r="CF167" i="43"/>
  <c r="CV167" i="43"/>
  <c r="M167" i="43"/>
  <c r="AC167" i="43"/>
  <c r="AS167" i="43"/>
  <c r="BI167" i="43"/>
  <c r="BY167" i="43"/>
  <c r="CO167" i="43"/>
  <c r="O167" i="43"/>
  <c r="AE167" i="43"/>
  <c r="AU167" i="43"/>
  <c r="BK167" i="43"/>
  <c r="CA167" i="43"/>
  <c r="CQ167" i="43"/>
  <c r="DG167" i="43"/>
  <c r="X167" i="43"/>
  <c r="AN167" i="43"/>
  <c r="BD167" i="43"/>
  <c r="BT167" i="43"/>
  <c r="CJ167" i="43"/>
  <c r="CZ167" i="43"/>
  <c r="Q167" i="43"/>
  <c r="AG167" i="43"/>
  <c r="AW167" i="43"/>
  <c r="BM167" i="43"/>
  <c r="CC167" i="43"/>
  <c r="CS167" i="43"/>
  <c r="AI167" i="43"/>
  <c r="CU167" i="43"/>
  <c r="BH167" i="43"/>
  <c r="U167" i="43"/>
  <c r="CG167" i="43"/>
  <c r="R167" i="43"/>
  <c r="CD167" i="43"/>
  <c r="V167" i="43"/>
  <c r="CH167" i="43"/>
  <c r="CP167" i="43"/>
  <c r="BV167" i="43"/>
  <c r="BZ167" i="43"/>
  <c r="S167" i="43"/>
  <c r="DD167" i="43"/>
  <c r="BN167" i="43"/>
  <c r="AT167" i="43"/>
  <c r="AD167" i="43"/>
  <c r="AY167" i="43"/>
  <c r="L167" i="43"/>
  <c r="BX167" i="43"/>
  <c r="AK167" i="43"/>
  <c r="CW167" i="43"/>
  <c r="AH167" i="43"/>
  <c r="CT167" i="43"/>
  <c r="AL167" i="43"/>
  <c r="CX167" i="43"/>
  <c r="Z167" i="43"/>
  <c r="CL167" i="43"/>
  <c r="CE167" i="43"/>
  <c r="BQ167" i="43"/>
  <c r="BR167" i="43"/>
  <c r="BO167" i="43"/>
  <c r="AB167" i="43"/>
  <c r="CN167" i="43"/>
  <c r="BA167" i="43"/>
  <c r="DA167" i="43"/>
  <c r="AX167" i="43"/>
  <c r="BJ167" i="43"/>
  <c r="BB167" i="43"/>
  <c r="N167" i="43"/>
  <c r="AP167" i="43"/>
  <c r="DB167" i="43"/>
  <c r="AR167" i="43"/>
  <c r="DE167" i="43"/>
  <c r="DF167" i="43"/>
  <c r="BF167" i="43"/>
  <c r="H169" i="43"/>
  <c r="Y169" i="43"/>
  <c r="AO169" i="43"/>
  <c r="BE169" i="43"/>
  <c r="BU169" i="43"/>
  <c r="CK169" i="43"/>
  <c r="DA169" i="43"/>
  <c r="V169" i="43"/>
  <c r="AL169" i="43"/>
  <c r="BB169" i="43"/>
  <c r="BR169" i="43"/>
  <c r="CH169" i="43"/>
  <c r="CX169" i="43"/>
  <c r="S169" i="43"/>
  <c r="AI169" i="43"/>
  <c r="AY169" i="43"/>
  <c r="BO169" i="43"/>
  <c r="CE169" i="43"/>
  <c r="CU169" i="43"/>
  <c r="X169" i="43"/>
  <c r="CJ169" i="43"/>
  <c r="L169" i="43"/>
  <c r="BX169" i="43"/>
  <c r="CV169" i="43"/>
  <c r="BL169" i="43"/>
  <c r="T169" i="43"/>
  <c r="M169" i="43"/>
  <c r="AC169" i="43"/>
  <c r="AS169" i="43"/>
  <c r="BI169" i="43"/>
  <c r="BY169" i="43"/>
  <c r="CO169" i="43"/>
  <c r="DE169" i="43"/>
  <c r="Z169" i="43"/>
  <c r="AP169" i="43"/>
  <c r="BF169" i="43"/>
  <c r="BV169" i="43"/>
  <c r="CL169" i="43"/>
  <c r="DB169" i="43"/>
  <c r="W169" i="43"/>
  <c r="AM169" i="43"/>
  <c r="BC169" i="43"/>
  <c r="BS169" i="43"/>
  <c r="CI169" i="43"/>
  <c r="CY169" i="43"/>
  <c r="AN169" i="43"/>
  <c r="CZ169" i="43"/>
  <c r="AB169" i="43"/>
  <c r="CN169" i="43"/>
  <c r="P169" i="43"/>
  <c r="CB169" i="43"/>
  <c r="BP169" i="43"/>
  <c r="Q169" i="43"/>
  <c r="AG169" i="43"/>
  <c r="AW169" i="43"/>
  <c r="BM169" i="43"/>
  <c r="CC169" i="43"/>
  <c r="CS169" i="43"/>
  <c r="N169" i="43"/>
  <c r="AD169" i="43"/>
  <c r="AT169" i="43"/>
  <c r="BJ169" i="43"/>
  <c r="BZ169" i="43"/>
  <c r="CP169" i="43"/>
  <c r="DF169" i="43"/>
  <c r="AA169" i="43"/>
  <c r="AQ169" i="43"/>
  <c r="BG169" i="43"/>
  <c r="BW169" i="43"/>
  <c r="CM169" i="43"/>
  <c r="DC169" i="43"/>
  <c r="BD169" i="43"/>
  <c r="AJ169" i="43"/>
  <c r="AR169" i="43"/>
  <c r="DD169" i="43"/>
  <c r="AF169" i="43"/>
  <c r="CR169" i="43"/>
  <c r="BA169" i="43"/>
  <c r="R169" i="43"/>
  <c r="CD169" i="43"/>
  <c r="AU169" i="43"/>
  <c r="DG169" i="43"/>
  <c r="AZ169" i="43"/>
  <c r="CW169" i="43"/>
  <c r="CQ169" i="43"/>
  <c r="BQ169" i="43"/>
  <c r="AH169" i="43"/>
  <c r="CT169" i="43"/>
  <c r="BK169" i="43"/>
  <c r="BT169" i="43"/>
  <c r="AV169" i="43"/>
  <c r="DH169" i="43"/>
  <c r="AK169" i="43"/>
  <c r="AE169" i="43"/>
  <c r="U169" i="43"/>
  <c r="CG169" i="43"/>
  <c r="AX169" i="43"/>
  <c r="O169" i="43"/>
  <c r="CA169" i="43"/>
  <c r="CF169" i="43"/>
  <c r="BN169" i="43"/>
  <c r="BH169" i="43"/>
  <c r="H173" i="43"/>
  <c r="N173" i="43"/>
  <c r="AD173" i="43"/>
  <c r="AT173" i="43"/>
  <c r="BJ173" i="43"/>
  <c r="BZ173" i="43"/>
  <c r="CP173" i="43"/>
  <c r="DF173" i="43"/>
  <c r="AA173" i="43"/>
  <c r="AQ173" i="43"/>
  <c r="BG173" i="43"/>
  <c r="BW173" i="43"/>
  <c r="CM173" i="43"/>
  <c r="DC173" i="43"/>
  <c r="T173" i="43"/>
  <c r="AJ173" i="43"/>
  <c r="AZ173" i="43"/>
  <c r="BP173" i="43"/>
  <c r="CF173" i="43"/>
  <c r="CV173" i="43"/>
  <c r="U173" i="43"/>
  <c r="CG173" i="43"/>
  <c r="Y173" i="43"/>
  <c r="CK173" i="43"/>
  <c r="M173" i="43"/>
  <c r="BY173" i="43"/>
  <c r="CS173" i="43"/>
  <c r="R173" i="43"/>
  <c r="AH173" i="43"/>
  <c r="AX173" i="43"/>
  <c r="BN173" i="43"/>
  <c r="CD173" i="43"/>
  <c r="CT173" i="43"/>
  <c r="O173" i="43"/>
  <c r="AE173" i="43"/>
  <c r="AU173" i="43"/>
  <c r="BK173" i="43"/>
  <c r="CA173" i="43"/>
  <c r="CQ173" i="43"/>
  <c r="DG173" i="43"/>
  <c r="X173" i="43"/>
  <c r="AN173" i="43"/>
  <c r="BD173" i="43"/>
  <c r="BT173" i="43"/>
  <c r="CJ173" i="43"/>
  <c r="CZ173" i="43"/>
  <c r="AK173" i="43"/>
  <c r="CW173" i="43"/>
  <c r="AO173" i="43"/>
  <c r="DA173" i="43"/>
  <c r="AC173" i="43"/>
  <c r="CO173" i="43"/>
  <c r="V173" i="43"/>
  <c r="AL173" i="43"/>
  <c r="BB173" i="43"/>
  <c r="BR173" i="43"/>
  <c r="CH173" i="43"/>
  <c r="CX173" i="43"/>
  <c r="S173" i="43"/>
  <c r="AI173" i="43"/>
  <c r="AY173" i="43"/>
  <c r="BO173" i="43"/>
  <c r="CE173" i="43"/>
  <c r="CU173" i="43"/>
  <c r="L173" i="43"/>
  <c r="AB173" i="43"/>
  <c r="AR173" i="43"/>
  <c r="BH173" i="43"/>
  <c r="BX173" i="43"/>
  <c r="CN173" i="43"/>
  <c r="DD173" i="43"/>
  <c r="BA173" i="43"/>
  <c r="AW173" i="43"/>
  <c r="BE173" i="43"/>
  <c r="Q173" i="43"/>
  <c r="AS173" i="43"/>
  <c r="DE173" i="43"/>
  <c r="BV173" i="43"/>
  <c r="AM173" i="43"/>
  <c r="CY173" i="43"/>
  <c r="BL173" i="43"/>
  <c r="BQ173" i="43"/>
  <c r="BI173" i="43"/>
  <c r="CI173" i="43"/>
  <c r="BM173" i="43"/>
  <c r="Z173" i="43"/>
  <c r="CL173" i="43"/>
  <c r="BC173" i="43"/>
  <c r="P173" i="43"/>
  <c r="CB173" i="43"/>
  <c r="CC173" i="43"/>
  <c r="AG173" i="43"/>
  <c r="W173" i="43"/>
  <c r="DH173" i="43"/>
  <c r="AP173" i="43"/>
  <c r="DB173" i="43"/>
  <c r="BS173" i="43"/>
  <c r="AF173" i="43"/>
  <c r="CR173" i="43"/>
  <c r="BU173" i="43"/>
  <c r="BF173" i="43"/>
  <c r="AV173" i="43"/>
  <c r="H172" i="43"/>
  <c r="S172" i="43"/>
  <c r="AI172" i="43"/>
  <c r="AY172" i="43"/>
  <c r="BO172" i="43"/>
  <c r="CE172" i="43"/>
  <c r="CU172" i="43"/>
  <c r="L172" i="43"/>
  <c r="AB172" i="43"/>
  <c r="AR172" i="43"/>
  <c r="BH172" i="43"/>
  <c r="BX172" i="43"/>
  <c r="CN172" i="43"/>
  <c r="DD172" i="43"/>
  <c r="U172" i="43"/>
  <c r="AK172" i="43"/>
  <c r="BA172" i="43"/>
  <c r="BQ172" i="43"/>
  <c r="CG172" i="43"/>
  <c r="CW172" i="43"/>
  <c r="AP172" i="43"/>
  <c r="DB172" i="43"/>
  <c r="AD172" i="43"/>
  <c r="CP172" i="43"/>
  <c r="R172" i="43"/>
  <c r="CD172" i="43"/>
  <c r="AE172" i="43"/>
  <c r="CA172" i="43"/>
  <c r="X172" i="43"/>
  <c r="BT172" i="43"/>
  <c r="Q172" i="43"/>
  <c r="BM172" i="43"/>
  <c r="Z172" i="43"/>
  <c r="BZ172" i="43"/>
  <c r="CH172" i="43"/>
  <c r="W172" i="43"/>
  <c r="AM172" i="43"/>
  <c r="BC172" i="43"/>
  <c r="BS172" i="43"/>
  <c r="CI172" i="43"/>
  <c r="CY172" i="43"/>
  <c r="P172" i="43"/>
  <c r="AF172" i="43"/>
  <c r="AV172" i="43"/>
  <c r="BL172" i="43"/>
  <c r="CB172" i="43"/>
  <c r="CR172" i="43"/>
  <c r="DH172" i="43"/>
  <c r="Y172" i="43"/>
  <c r="AO172" i="43"/>
  <c r="BE172" i="43"/>
  <c r="BU172" i="43"/>
  <c r="CK172" i="43"/>
  <c r="DA172" i="43"/>
  <c r="BF172" i="43"/>
  <c r="BB172" i="43"/>
  <c r="AT172" i="43"/>
  <c r="DF172" i="43"/>
  <c r="AH172" i="43"/>
  <c r="CT172" i="43"/>
  <c r="AU172" i="43"/>
  <c r="DG172" i="43"/>
  <c r="BD172" i="43"/>
  <c r="CZ172" i="43"/>
  <c r="AW172" i="43"/>
  <c r="CS172" i="43"/>
  <c r="CL172" i="43"/>
  <c r="BR172" i="43"/>
  <c r="AA172" i="43"/>
  <c r="AQ172" i="43"/>
  <c r="BG172" i="43"/>
  <c r="BW172" i="43"/>
  <c r="CM172" i="43"/>
  <c r="DC172" i="43"/>
  <c r="T172" i="43"/>
  <c r="AJ172" i="43"/>
  <c r="AZ172" i="43"/>
  <c r="BP172" i="43"/>
  <c r="CF172" i="43"/>
  <c r="CV172" i="43"/>
  <c r="M172" i="43"/>
  <c r="AC172" i="43"/>
  <c r="AS172" i="43"/>
  <c r="BI172" i="43"/>
  <c r="BY172" i="43"/>
  <c r="CO172" i="43"/>
  <c r="DE172" i="43"/>
  <c r="BV172" i="43"/>
  <c r="CX172" i="43"/>
  <c r="BJ172" i="43"/>
  <c r="V172" i="43"/>
  <c r="AX172" i="43"/>
  <c r="AL172" i="43"/>
  <c r="O172" i="43"/>
  <c r="BK172" i="43"/>
  <c r="CQ172" i="43"/>
  <c r="AN172" i="43"/>
  <c r="CJ172" i="43"/>
  <c r="AG172" i="43"/>
  <c r="CC172" i="43"/>
  <c r="N172" i="43"/>
  <c r="BN172" i="43"/>
  <c r="H170" i="43"/>
  <c r="AI170" i="43"/>
  <c r="S170" i="43"/>
  <c r="CW170" i="43"/>
  <c r="CJ170" i="43"/>
  <c r="BT170" i="43"/>
  <c r="CD170" i="43"/>
  <c r="DC170" i="43"/>
  <c r="AA170" i="43"/>
  <c r="BI170" i="43"/>
  <c r="BV170" i="43"/>
  <c r="BN170" i="43"/>
  <c r="CK170" i="43"/>
  <c r="BX170" i="43"/>
  <c r="CY170" i="43"/>
  <c r="V170" i="43"/>
  <c r="BM170" i="43"/>
  <c r="BP170" i="43"/>
  <c r="W170" i="43"/>
  <c r="BU170" i="43"/>
  <c r="CN170" i="43"/>
  <c r="CU170" i="43"/>
  <c r="U170" i="43"/>
  <c r="CG170" i="43"/>
  <c r="AP170" i="43"/>
  <c r="BE170" i="43"/>
  <c r="BD170" i="43"/>
  <c r="AN170" i="43"/>
  <c r="X170" i="43"/>
  <c r="DA170" i="43"/>
  <c r="CO170" i="43"/>
  <c r="BH170" i="43"/>
  <c r="CM170" i="43"/>
  <c r="M170" i="43"/>
  <c r="BY170" i="43"/>
  <c r="AZ170" i="43"/>
  <c r="DG170" i="43"/>
  <c r="BF170" i="43"/>
  <c r="BC170" i="43"/>
  <c r="CH170" i="43"/>
  <c r="Q170" i="43"/>
  <c r="CC170" i="43"/>
  <c r="AU170" i="43"/>
  <c r="CQ170" i="43"/>
  <c r="CA170" i="43"/>
  <c r="BS170" i="43"/>
  <c r="CB170" i="43"/>
  <c r="AK170" i="43"/>
  <c r="CX170" i="43"/>
  <c r="T170" i="43"/>
  <c r="CT170" i="43"/>
  <c r="P170" i="43"/>
  <c r="BZ170" i="43"/>
  <c r="BJ170" i="43"/>
  <c r="AT170" i="43"/>
  <c r="AY170" i="43"/>
  <c r="AD170" i="43"/>
  <c r="AM170" i="43"/>
  <c r="BR170" i="43"/>
  <c r="AC170" i="43"/>
  <c r="DF170" i="43"/>
  <c r="AE170" i="43"/>
  <c r="BB170" i="43"/>
  <c r="DH170" i="43"/>
  <c r="AH170" i="43"/>
  <c r="BL170" i="43"/>
  <c r="AG170" i="43"/>
  <c r="DB170" i="43"/>
  <c r="Z170" i="43"/>
  <c r="AF170" i="43"/>
  <c r="O170" i="43"/>
  <c r="AX170" i="43"/>
  <c r="BG170" i="43"/>
  <c r="BA170" i="43"/>
  <c r="CF170" i="43"/>
  <c r="AR170" i="43"/>
  <c r="AJ170" i="43"/>
  <c r="CE170" i="43"/>
  <c r="R170" i="43"/>
  <c r="CZ170" i="43"/>
  <c r="AQ170" i="43"/>
  <c r="Y170" i="43"/>
  <c r="BQ170" i="43"/>
  <c r="CS170" i="43"/>
  <c r="CI170" i="43"/>
  <c r="BO170" i="43"/>
  <c r="AV170" i="43"/>
  <c r="AO170" i="43"/>
  <c r="AW170" i="43"/>
  <c r="DD170" i="43"/>
  <c r="BK170" i="43"/>
  <c r="CV170" i="43"/>
  <c r="L170" i="43"/>
  <c r="N170" i="43"/>
  <c r="DE170" i="43"/>
  <c r="AS170" i="43"/>
  <c r="CR170" i="43"/>
  <c r="CL170" i="43"/>
  <c r="AB170" i="43"/>
  <c r="BW170" i="43"/>
  <c r="CP170" i="43"/>
  <c r="AL170" i="43"/>
  <c r="N106" i="43"/>
  <c r="BZ106" i="43"/>
  <c r="AK106" i="43"/>
  <c r="CW106" i="43"/>
  <c r="BR106" i="43"/>
  <c r="CO106" i="43"/>
  <c r="BI106" i="43"/>
  <c r="S106" i="43"/>
  <c r="AI106" i="43"/>
  <c r="AY106" i="43"/>
  <c r="BO106" i="43"/>
  <c r="CE106" i="43"/>
  <c r="CU106" i="43"/>
  <c r="L106" i="43"/>
  <c r="AB106" i="43"/>
  <c r="AR106" i="43"/>
  <c r="BH106" i="43"/>
  <c r="BX106" i="43"/>
  <c r="CN106" i="43"/>
  <c r="DD106" i="43"/>
  <c r="CD106" i="43"/>
  <c r="AX106" i="43"/>
  <c r="R106" i="43"/>
  <c r="CK106" i="43"/>
  <c r="BE106" i="43"/>
  <c r="Y106" i="43"/>
  <c r="BV106" i="43"/>
  <c r="AP106" i="43"/>
  <c r="CC106" i="43"/>
  <c r="AW106" i="43"/>
  <c r="BU106" i="43"/>
  <c r="BJ106" i="43"/>
  <c r="BB106" i="43"/>
  <c r="O106" i="43"/>
  <c r="BK106" i="43"/>
  <c r="DG106" i="43"/>
  <c r="BD106" i="43"/>
  <c r="CZ106" i="43"/>
  <c r="AD106" i="43"/>
  <c r="CP106" i="43"/>
  <c r="BA106" i="43"/>
  <c r="V106" i="43"/>
  <c r="CH106" i="43"/>
  <c r="AS106" i="43"/>
  <c r="BY106" i="43"/>
  <c r="W106" i="43"/>
  <c r="AM106" i="43"/>
  <c r="BC106" i="43"/>
  <c r="BS106" i="43"/>
  <c r="CI106" i="43"/>
  <c r="CY106" i="43"/>
  <c r="P106" i="43"/>
  <c r="AF106" i="43"/>
  <c r="AV106" i="43"/>
  <c r="BL106" i="43"/>
  <c r="CB106" i="43"/>
  <c r="CR106" i="43"/>
  <c r="DH106" i="43"/>
  <c r="DB106" i="43"/>
  <c r="Q106" i="43"/>
  <c r="CG106" i="43"/>
  <c r="M106" i="43"/>
  <c r="AE106" i="43"/>
  <c r="CQ106" i="43"/>
  <c r="AN106" i="43"/>
  <c r="CJ106" i="43"/>
  <c r="AT106" i="43"/>
  <c r="DF106" i="43"/>
  <c r="BQ106" i="43"/>
  <c r="AL106" i="43"/>
  <c r="CX106" i="43"/>
  <c r="DE106" i="43"/>
  <c r="AA106" i="43"/>
  <c r="AQ106" i="43"/>
  <c r="BG106" i="43"/>
  <c r="BW106" i="43"/>
  <c r="CM106" i="43"/>
  <c r="DC106" i="43"/>
  <c r="T106" i="43"/>
  <c r="AJ106" i="43"/>
  <c r="AZ106" i="43"/>
  <c r="BP106" i="43"/>
  <c r="CF106" i="43"/>
  <c r="CV106" i="43"/>
  <c r="CT106" i="43"/>
  <c r="BN106" i="43"/>
  <c r="AH106" i="43"/>
  <c r="DA106" i="43"/>
  <c r="AO106" i="43"/>
  <c r="U106" i="43"/>
  <c r="AC106" i="43"/>
  <c r="AU106" i="43"/>
  <c r="CA106" i="43"/>
  <c r="X106" i="43"/>
  <c r="BT106" i="43"/>
  <c r="CL106" i="43"/>
  <c r="BF106" i="43"/>
  <c r="CS106" i="43"/>
  <c r="Z106" i="43"/>
  <c r="BM106" i="43"/>
  <c r="AG106" i="43"/>
  <c r="O104" i="43"/>
  <c r="S104" i="43"/>
  <c r="W104" i="43"/>
  <c r="AA104" i="43"/>
  <c r="AE104" i="43"/>
  <c r="AI104" i="43"/>
  <c r="AM104" i="43"/>
  <c r="AQ104" i="43"/>
  <c r="AU104" i="43"/>
  <c r="AY104" i="43"/>
  <c r="BC104" i="43"/>
  <c r="BG104" i="43"/>
  <c r="BK104" i="43"/>
  <c r="BO104" i="43"/>
  <c r="BS104" i="43"/>
  <c r="BW104" i="43"/>
  <c r="CA104" i="43"/>
  <c r="CE104" i="43"/>
  <c r="CI104" i="43"/>
  <c r="CM104" i="43"/>
  <c r="CQ104" i="43"/>
  <c r="CU104" i="43"/>
  <c r="CY104" i="43"/>
  <c r="DC104" i="43"/>
  <c r="DG104" i="43"/>
  <c r="L104" i="43"/>
  <c r="P104" i="43"/>
  <c r="T104" i="43"/>
  <c r="X104" i="43"/>
  <c r="AB104" i="43"/>
  <c r="AF104" i="43"/>
  <c r="AJ104" i="43"/>
  <c r="AN104" i="43"/>
  <c r="AR104" i="43"/>
  <c r="AV104" i="43"/>
  <c r="AZ104" i="43"/>
  <c r="BD104" i="43"/>
  <c r="BH104" i="43"/>
  <c r="BL104" i="43"/>
  <c r="BP104" i="43"/>
  <c r="BT104" i="43"/>
  <c r="BX104" i="43"/>
  <c r="CB104" i="43"/>
  <c r="CF104" i="43"/>
  <c r="CJ104" i="43"/>
  <c r="CN104" i="43"/>
  <c r="CR104" i="43"/>
  <c r="CV104" i="43"/>
  <c r="CZ104" i="43"/>
  <c r="DD104" i="43"/>
  <c r="DH104" i="43"/>
  <c r="M104" i="43"/>
  <c r="Q104" i="43"/>
  <c r="U104" i="43"/>
  <c r="Y104" i="43"/>
  <c r="AC104" i="43"/>
  <c r="AG104" i="43"/>
  <c r="AK104" i="43"/>
  <c r="AO104" i="43"/>
  <c r="AS104" i="43"/>
  <c r="AW104" i="43"/>
  <c r="BA104" i="43"/>
  <c r="BE104" i="43"/>
  <c r="BI104" i="43"/>
  <c r="BM104" i="43"/>
  <c r="BQ104" i="43"/>
  <c r="BU104" i="43"/>
  <c r="BY104" i="43"/>
  <c r="CC104" i="43"/>
  <c r="CG104" i="43"/>
  <c r="CK104" i="43"/>
  <c r="CO104" i="43"/>
  <c r="CS104" i="43"/>
  <c r="CW104" i="43"/>
  <c r="DA104" i="43"/>
  <c r="DE104" i="43"/>
  <c r="R104" i="43"/>
  <c r="AH104" i="43"/>
  <c r="AX104" i="43"/>
  <c r="BN104" i="43"/>
  <c r="CD104" i="43"/>
  <c r="CT104" i="43"/>
  <c r="V104" i="43"/>
  <c r="AL104" i="43"/>
  <c r="BB104" i="43"/>
  <c r="BR104" i="43"/>
  <c r="CH104" i="43"/>
  <c r="CX104" i="43"/>
  <c r="Z104" i="43"/>
  <c r="AP104" i="43"/>
  <c r="BF104" i="43"/>
  <c r="BV104" i="43"/>
  <c r="CL104" i="43"/>
  <c r="DB104" i="43"/>
  <c r="N104" i="43"/>
  <c r="BZ104" i="43"/>
  <c r="AD104" i="43"/>
  <c r="CP104" i="43"/>
  <c r="AT104" i="43"/>
  <c r="DF104" i="43"/>
  <c r="BJ104" i="43"/>
  <c r="L108" i="43"/>
  <c r="P108" i="43"/>
  <c r="T108" i="43"/>
  <c r="X108" i="43"/>
  <c r="AB108" i="43"/>
  <c r="AF108" i="43"/>
  <c r="AJ108" i="43"/>
  <c r="AN108" i="43"/>
  <c r="AR108" i="43"/>
  <c r="AV108" i="43"/>
  <c r="AZ108" i="43"/>
  <c r="BD108" i="43"/>
  <c r="BH108" i="43"/>
  <c r="BL108" i="43"/>
  <c r="BP108" i="43"/>
  <c r="BT108" i="43"/>
  <c r="BX108" i="43"/>
  <c r="CB108" i="43"/>
  <c r="CF108" i="43"/>
  <c r="CJ108" i="43"/>
  <c r="CN108" i="43"/>
  <c r="CR108" i="43"/>
  <c r="CV108" i="43"/>
  <c r="CZ108" i="43"/>
  <c r="DD108" i="43"/>
  <c r="DH108" i="43"/>
  <c r="M108" i="43"/>
  <c r="Q108" i="43"/>
  <c r="U108" i="43"/>
  <c r="Y108" i="43"/>
  <c r="AC108" i="43"/>
  <c r="AG108" i="43"/>
  <c r="AK108" i="43"/>
  <c r="AO108" i="43"/>
  <c r="AS108" i="43"/>
  <c r="AW108" i="43"/>
  <c r="BA108" i="43"/>
  <c r="BE108" i="43"/>
  <c r="BI108" i="43"/>
  <c r="BM108" i="43"/>
  <c r="BQ108" i="43"/>
  <c r="BU108" i="43"/>
  <c r="BY108" i="43"/>
  <c r="CC108" i="43"/>
  <c r="CG108" i="43"/>
  <c r="CK108" i="43"/>
  <c r="CO108" i="43"/>
  <c r="CS108" i="43"/>
  <c r="CW108" i="43"/>
  <c r="DA108" i="43"/>
  <c r="DE108" i="43"/>
  <c r="N108" i="43"/>
  <c r="R108" i="43"/>
  <c r="V108" i="43"/>
  <c r="Z108" i="43"/>
  <c r="AD108" i="43"/>
  <c r="AH108" i="43"/>
  <c r="AL108" i="43"/>
  <c r="AP108" i="43"/>
  <c r="AT108" i="43"/>
  <c r="AX108" i="43"/>
  <c r="BB108" i="43"/>
  <c r="BF108" i="43"/>
  <c r="BJ108" i="43"/>
  <c r="BN108" i="43"/>
  <c r="BR108" i="43"/>
  <c r="BV108" i="43"/>
  <c r="BZ108" i="43"/>
  <c r="CD108" i="43"/>
  <c r="CH108" i="43"/>
  <c r="CL108" i="43"/>
  <c r="CP108" i="43"/>
  <c r="CT108" i="43"/>
  <c r="CX108" i="43"/>
  <c r="DB108" i="43"/>
  <c r="DF108" i="43"/>
  <c r="S108" i="43"/>
  <c r="AI108" i="43"/>
  <c r="AY108" i="43"/>
  <c r="BO108" i="43"/>
  <c r="CE108" i="43"/>
  <c r="CU108" i="43"/>
  <c r="W108" i="43"/>
  <c r="AM108" i="43"/>
  <c r="BC108" i="43"/>
  <c r="BS108" i="43"/>
  <c r="CI108" i="43"/>
  <c r="CY108" i="43"/>
  <c r="AA108" i="43"/>
  <c r="AQ108" i="43"/>
  <c r="BG108" i="43"/>
  <c r="BW108" i="43"/>
  <c r="CM108" i="43"/>
  <c r="DC108" i="43"/>
  <c r="AE108" i="43"/>
  <c r="CQ108" i="43"/>
  <c r="AU108" i="43"/>
  <c r="DG108" i="43"/>
  <c r="BK108" i="43"/>
  <c r="O108" i="43"/>
  <c r="CA108" i="43"/>
  <c r="N105" i="43"/>
  <c r="R105" i="43"/>
  <c r="V105" i="43"/>
  <c r="Z105" i="43"/>
  <c r="AD105" i="43"/>
  <c r="AH105" i="43"/>
  <c r="AL105" i="43"/>
  <c r="AP105" i="43"/>
  <c r="AT105" i="43"/>
  <c r="AX105" i="43"/>
  <c r="BB105" i="43"/>
  <c r="BF105" i="43"/>
  <c r="BJ105" i="43"/>
  <c r="BN105" i="43"/>
  <c r="BR105" i="43"/>
  <c r="BV105" i="43"/>
  <c r="BZ105" i="43"/>
  <c r="CD105" i="43"/>
  <c r="CH105" i="43"/>
  <c r="CL105" i="43"/>
  <c r="CP105" i="43"/>
  <c r="CT105" i="43"/>
  <c r="CX105" i="43"/>
  <c r="DB105" i="43"/>
  <c r="DF105" i="43"/>
  <c r="O105" i="43"/>
  <c r="S105" i="43"/>
  <c r="W105" i="43"/>
  <c r="AA105" i="43"/>
  <c r="AE105" i="43"/>
  <c r="AI105" i="43"/>
  <c r="AM105" i="43"/>
  <c r="AQ105" i="43"/>
  <c r="AU105" i="43"/>
  <c r="AY105" i="43"/>
  <c r="BC105" i="43"/>
  <c r="BG105" i="43"/>
  <c r="BK105" i="43"/>
  <c r="BO105" i="43"/>
  <c r="BS105" i="43"/>
  <c r="BW105" i="43"/>
  <c r="CA105" i="43"/>
  <c r="CE105" i="43"/>
  <c r="CI105" i="43"/>
  <c r="CM105" i="43"/>
  <c r="CQ105" i="43"/>
  <c r="CU105" i="43"/>
  <c r="CY105" i="43"/>
  <c r="DC105" i="43"/>
  <c r="DG105" i="43"/>
  <c r="L105" i="43"/>
  <c r="P105" i="43"/>
  <c r="T105" i="43"/>
  <c r="X105" i="43"/>
  <c r="AB105" i="43"/>
  <c r="AF105" i="43"/>
  <c r="AJ105" i="43"/>
  <c r="AN105" i="43"/>
  <c r="AR105" i="43"/>
  <c r="AV105" i="43"/>
  <c r="AZ105" i="43"/>
  <c r="BD105" i="43"/>
  <c r="BH105" i="43"/>
  <c r="BL105" i="43"/>
  <c r="BP105" i="43"/>
  <c r="BT105" i="43"/>
  <c r="BX105" i="43"/>
  <c r="CB105" i="43"/>
  <c r="CF105" i="43"/>
  <c r="CJ105" i="43"/>
  <c r="CN105" i="43"/>
  <c r="CR105" i="43"/>
  <c r="CV105" i="43"/>
  <c r="CZ105" i="43"/>
  <c r="DD105" i="43"/>
  <c r="DH105" i="43"/>
  <c r="M105" i="43"/>
  <c r="AC105" i="43"/>
  <c r="AS105" i="43"/>
  <c r="BI105" i="43"/>
  <c r="BY105" i="43"/>
  <c r="CO105" i="43"/>
  <c r="DE105" i="43"/>
  <c r="Q105" i="43"/>
  <c r="AG105" i="43"/>
  <c r="AW105" i="43"/>
  <c r="BM105" i="43"/>
  <c r="CC105" i="43"/>
  <c r="CS105" i="43"/>
  <c r="U105" i="43"/>
  <c r="AK105" i="43"/>
  <c r="BA105" i="43"/>
  <c r="BQ105" i="43"/>
  <c r="CG105" i="43"/>
  <c r="CW105" i="43"/>
  <c r="AO105" i="43"/>
  <c r="DA105" i="43"/>
  <c r="BE105" i="43"/>
  <c r="BU105" i="43"/>
  <c r="Y105" i="43"/>
  <c r="CK105" i="43"/>
  <c r="Y110" i="43"/>
  <c r="BN110" i="43"/>
  <c r="DE110" i="43"/>
  <c r="AW110" i="43"/>
  <c r="CL110" i="43"/>
  <c r="AO110" i="43"/>
  <c r="CD110" i="43"/>
  <c r="CS110" i="43"/>
  <c r="BV110" i="43"/>
  <c r="O110" i="43"/>
  <c r="AE110" i="43"/>
  <c r="AU110" i="43"/>
  <c r="BK110" i="43"/>
  <c r="CA110" i="43"/>
  <c r="CQ110" i="43"/>
  <c r="DG110" i="43"/>
  <c r="X110" i="43"/>
  <c r="AN110" i="43"/>
  <c r="BD110" i="43"/>
  <c r="BT110" i="43"/>
  <c r="CJ110" i="43"/>
  <c r="CZ110" i="43"/>
  <c r="CH110" i="43"/>
  <c r="BB110" i="43"/>
  <c r="V110" i="43"/>
  <c r="DF110" i="43"/>
  <c r="BZ110" i="43"/>
  <c r="AT110" i="43"/>
  <c r="CT110" i="43"/>
  <c r="AC110" i="43"/>
  <c r="DB110" i="43"/>
  <c r="AQ110" i="43"/>
  <c r="CM110" i="43"/>
  <c r="AJ110" i="43"/>
  <c r="CF110" i="43"/>
  <c r="AH110" i="43"/>
  <c r="BY110" i="43"/>
  <c r="Q110" i="43"/>
  <c r="BF110" i="43"/>
  <c r="CW110" i="43"/>
  <c r="AX110" i="43"/>
  <c r="CO110" i="43"/>
  <c r="U110" i="43"/>
  <c r="CG110" i="43"/>
  <c r="S110" i="43"/>
  <c r="AI110" i="43"/>
  <c r="AY110" i="43"/>
  <c r="BO110" i="43"/>
  <c r="CE110" i="43"/>
  <c r="CU110" i="43"/>
  <c r="L110" i="43"/>
  <c r="AB110" i="43"/>
  <c r="AR110" i="43"/>
  <c r="BH110" i="43"/>
  <c r="BX110" i="43"/>
  <c r="CN110" i="43"/>
  <c r="DD110" i="43"/>
  <c r="N110" i="43"/>
  <c r="BE110" i="43"/>
  <c r="CC110" i="43"/>
  <c r="BA110" i="43"/>
  <c r="AA110" i="43"/>
  <c r="BW110" i="43"/>
  <c r="T110" i="43"/>
  <c r="BP110" i="43"/>
  <c r="AS110" i="43"/>
  <c r="CK110" i="43"/>
  <c r="Z110" i="43"/>
  <c r="BQ110" i="43"/>
  <c r="R110" i="43"/>
  <c r="BI110" i="43"/>
  <c r="DA110" i="43"/>
  <c r="BM110" i="43"/>
  <c r="AP110" i="43"/>
  <c r="W110" i="43"/>
  <c r="AM110" i="43"/>
  <c r="BC110" i="43"/>
  <c r="BS110" i="43"/>
  <c r="CI110" i="43"/>
  <c r="CY110" i="43"/>
  <c r="P110" i="43"/>
  <c r="AF110" i="43"/>
  <c r="AV110" i="43"/>
  <c r="BL110" i="43"/>
  <c r="CB110" i="43"/>
  <c r="CR110" i="43"/>
  <c r="DH110" i="43"/>
  <c r="CX110" i="43"/>
  <c r="BR110" i="43"/>
  <c r="AL110" i="43"/>
  <c r="M110" i="43"/>
  <c r="AK110" i="43"/>
  <c r="BU110" i="43"/>
  <c r="AG110" i="43"/>
  <c r="BG110" i="43"/>
  <c r="DC110" i="43"/>
  <c r="AZ110" i="43"/>
  <c r="CV110" i="43"/>
  <c r="AD110" i="43"/>
  <c r="BJ110" i="43"/>
  <c r="CP110" i="43"/>
  <c r="M107" i="43"/>
  <c r="Q107" i="43"/>
  <c r="U107" i="43"/>
  <c r="Y107" i="43"/>
  <c r="AC107" i="43"/>
  <c r="AG107" i="43"/>
  <c r="AK107" i="43"/>
  <c r="AO107" i="43"/>
  <c r="AS107" i="43"/>
  <c r="AW107" i="43"/>
  <c r="BA107" i="43"/>
  <c r="BE107" i="43"/>
  <c r="BI107" i="43"/>
  <c r="BM107" i="43"/>
  <c r="BQ107" i="43"/>
  <c r="BU107" i="43"/>
  <c r="BY107" i="43"/>
  <c r="CC107" i="43"/>
  <c r="CG107" i="43"/>
  <c r="CK107" i="43"/>
  <c r="CO107" i="43"/>
  <c r="CS107" i="43"/>
  <c r="CW107" i="43"/>
  <c r="DA107" i="43"/>
  <c r="DE107" i="43"/>
  <c r="N107" i="43"/>
  <c r="R107" i="43"/>
  <c r="V107" i="43"/>
  <c r="Z107" i="43"/>
  <c r="AD107" i="43"/>
  <c r="AH107" i="43"/>
  <c r="AL107" i="43"/>
  <c r="AP107" i="43"/>
  <c r="AT107" i="43"/>
  <c r="AX107" i="43"/>
  <c r="BB107" i="43"/>
  <c r="BF107" i="43"/>
  <c r="BJ107" i="43"/>
  <c r="BN107" i="43"/>
  <c r="BR107" i="43"/>
  <c r="BV107" i="43"/>
  <c r="BZ107" i="43"/>
  <c r="CD107" i="43"/>
  <c r="CH107" i="43"/>
  <c r="CL107" i="43"/>
  <c r="CP107" i="43"/>
  <c r="CT107" i="43"/>
  <c r="CX107" i="43"/>
  <c r="DB107" i="43"/>
  <c r="DF107" i="43"/>
  <c r="O107" i="43"/>
  <c r="S107" i="43"/>
  <c r="W107" i="43"/>
  <c r="AA107" i="43"/>
  <c r="AE107" i="43"/>
  <c r="AI107" i="43"/>
  <c r="AM107" i="43"/>
  <c r="AQ107" i="43"/>
  <c r="AU107" i="43"/>
  <c r="AY107" i="43"/>
  <c r="BC107" i="43"/>
  <c r="BG107" i="43"/>
  <c r="BK107" i="43"/>
  <c r="BO107" i="43"/>
  <c r="BS107" i="43"/>
  <c r="BW107" i="43"/>
  <c r="CA107" i="43"/>
  <c r="CE107" i="43"/>
  <c r="CI107" i="43"/>
  <c r="CM107" i="43"/>
  <c r="CQ107" i="43"/>
  <c r="CU107" i="43"/>
  <c r="CY107" i="43"/>
  <c r="DC107" i="43"/>
  <c r="DG107" i="43"/>
  <c r="X107" i="43"/>
  <c r="AN107" i="43"/>
  <c r="BD107" i="43"/>
  <c r="BT107" i="43"/>
  <c r="CJ107" i="43"/>
  <c r="CZ107" i="43"/>
  <c r="L107" i="43"/>
  <c r="AB107" i="43"/>
  <c r="AR107" i="43"/>
  <c r="BH107" i="43"/>
  <c r="BX107" i="43"/>
  <c r="CN107" i="43"/>
  <c r="DD107" i="43"/>
  <c r="P107" i="43"/>
  <c r="AF107" i="43"/>
  <c r="AV107" i="43"/>
  <c r="BL107" i="43"/>
  <c r="CB107" i="43"/>
  <c r="CR107" i="43"/>
  <c r="DH107" i="43"/>
  <c r="BP107" i="43"/>
  <c r="T107" i="43"/>
  <c r="CF107" i="43"/>
  <c r="AJ107" i="43"/>
  <c r="CV107" i="43"/>
  <c r="AZ107" i="43"/>
  <c r="O109" i="43"/>
  <c r="S109" i="43"/>
  <c r="W109" i="43"/>
  <c r="AA109" i="43"/>
  <c r="AE109" i="43"/>
  <c r="AI109" i="43"/>
  <c r="AM109" i="43"/>
  <c r="AQ109" i="43"/>
  <c r="AU109" i="43"/>
  <c r="AY109" i="43"/>
  <c r="BC109" i="43"/>
  <c r="BG109" i="43"/>
  <c r="BK109" i="43"/>
  <c r="BO109" i="43"/>
  <c r="BS109" i="43"/>
  <c r="BW109" i="43"/>
  <c r="CA109" i="43"/>
  <c r="CE109" i="43"/>
  <c r="CI109" i="43"/>
  <c r="CM109" i="43"/>
  <c r="CQ109" i="43"/>
  <c r="CU109" i="43"/>
  <c r="CY109" i="43"/>
  <c r="DC109" i="43"/>
  <c r="DG109" i="43"/>
  <c r="L109" i="43"/>
  <c r="P109" i="43"/>
  <c r="T109" i="43"/>
  <c r="X109" i="43"/>
  <c r="AB109" i="43"/>
  <c r="AF109" i="43"/>
  <c r="AJ109" i="43"/>
  <c r="AN109" i="43"/>
  <c r="AR109" i="43"/>
  <c r="AV109" i="43"/>
  <c r="AZ109" i="43"/>
  <c r="BD109" i="43"/>
  <c r="BH109" i="43"/>
  <c r="BL109" i="43"/>
  <c r="BP109" i="43"/>
  <c r="BT109" i="43"/>
  <c r="BX109" i="43"/>
  <c r="CB109" i="43"/>
  <c r="CF109" i="43"/>
  <c r="CJ109" i="43"/>
  <c r="CN109" i="43"/>
  <c r="CR109" i="43"/>
  <c r="CV109" i="43"/>
  <c r="CZ109" i="43"/>
  <c r="DD109" i="43"/>
  <c r="DH109" i="43"/>
  <c r="M109" i="43"/>
  <c r="Q109" i="43"/>
  <c r="U109" i="43"/>
  <c r="Y109" i="43"/>
  <c r="AC109" i="43"/>
  <c r="AG109" i="43"/>
  <c r="AK109" i="43"/>
  <c r="AO109" i="43"/>
  <c r="AS109" i="43"/>
  <c r="AW109" i="43"/>
  <c r="BA109" i="43"/>
  <c r="BE109" i="43"/>
  <c r="BI109" i="43"/>
  <c r="BM109" i="43"/>
  <c r="BQ109" i="43"/>
  <c r="BU109" i="43"/>
  <c r="BY109" i="43"/>
  <c r="CC109" i="43"/>
  <c r="CG109" i="43"/>
  <c r="CK109" i="43"/>
  <c r="CO109" i="43"/>
  <c r="CS109" i="43"/>
  <c r="CW109" i="43"/>
  <c r="DA109" i="43"/>
  <c r="DE109" i="43"/>
  <c r="N109" i="43"/>
  <c r="AD109" i="43"/>
  <c r="AT109" i="43"/>
  <c r="BJ109" i="43"/>
  <c r="BZ109" i="43"/>
  <c r="CP109" i="43"/>
  <c r="DF109" i="43"/>
  <c r="R109" i="43"/>
  <c r="AH109" i="43"/>
  <c r="AX109" i="43"/>
  <c r="BN109" i="43"/>
  <c r="CD109" i="43"/>
  <c r="CT109" i="43"/>
  <c r="V109" i="43"/>
  <c r="AL109" i="43"/>
  <c r="BB109" i="43"/>
  <c r="BR109" i="43"/>
  <c r="CH109" i="43"/>
  <c r="CX109" i="43"/>
  <c r="BF109" i="43"/>
  <c r="BV109" i="43"/>
  <c r="Z109" i="43"/>
  <c r="CL109" i="43"/>
  <c r="AP109" i="43"/>
  <c r="DB109" i="43"/>
  <c r="W17" i="48"/>
  <c r="W16" i="48"/>
  <c r="B103" i="43"/>
  <c r="E103" i="43" s="1"/>
  <c r="H24" i="42"/>
  <c r="H28" i="42" s="1"/>
  <c r="H29" i="42" s="1"/>
  <c r="C12" i="44" s="1"/>
  <c r="H25" i="42"/>
  <c r="G28" i="41"/>
  <c r="H30" i="41" s="1"/>
  <c r="D11" i="44" s="1"/>
  <c r="H25" i="41"/>
  <c r="H24" i="41"/>
  <c r="G28" i="40"/>
  <c r="H30" i="40" s="1"/>
  <c r="D10" i="44" s="1"/>
  <c r="G28" i="39"/>
  <c r="H30" i="39" s="1"/>
  <c r="D9" i="44" s="1"/>
  <c r="H24" i="39"/>
  <c r="H23" i="39"/>
  <c r="D29" i="38"/>
  <c r="G28" i="37"/>
  <c r="H30" i="37" s="1"/>
  <c r="D7" i="44" s="1"/>
  <c r="H23" i="37"/>
  <c r="H24" i="36"/>
  <c r="H28" i="36" s="1"/>
  <c r="H29" i="36" s="1"/>
  <c r="C6" i="44" s="1"/>
  <c r="D29" i="35"/>
  <c r="H28" i="34"/>
  <c r="H29" i="34" s="1"/>
  <c r="H23" i="38"/>
  <c r="H28" i="38" s="1"/>
  <c r="H29" i="38" s="1"/>
  <c r="C8" i="44" s="1"/>
  <c r="H24" i="40"/>
  <c r="H28" i="40" s="1"/>
  <c r="H29" i="40" s="1"/>
  <c r="C10" i="44" s="1"/>
  <c r="H23" i="41"/>
  <c r="H28" i="41" s="1"/>
  <c r="H29" i="41" s="1"/>
  <c r="C11" i="44" s="1"/>
  <c r="H24" i="37"/>
  <c r="H23" i="35"/>
  <c r="H28" i="35" s="1"/>
  <c r="H29" i="35" s="1"/>
  <c r="C5" i="44" s="1"/>
  <c r="C7" i="2"/>
  <c r="C9" i="2"/>
  <c r="H4" i="2"/>
  <c r="W18" i="57" l="1"/>
  <c r="W18" i="58"/>
  <c r="W18" i="51"/>
  <c r="F127" i="43"/>
  <c r="H127" i="43"/>
  <c r="O127" i="43"/>
  <c r="AE127" i="43"/>
  <c r="AU127" i="43"/>
  <c r="BK127" i="43"/>
  <c r="CA127" i="43"/>
  <c r="CQ127" i="43"/>
  <c r="DG127" i="43"/>
  <c r="X127" i="43"/>
  <c r="AN127" i="43"/>
  <c r="BD127" i="43"/>
  <c r="BT127" i="43"/>
  <c r="CJ127" i="43"/>
  <c r="CZ127" i="43"/>
  <c r="Q127" i="43"/>
  <c r="AG127" i="43"/>
  <c r="AW127" i="43"/>
  <c r="BM127" i="43"/>
  <c r="CC127" i="43"/>
  <c r="CS127" i="43"/>
  <c r="N127" i="43"/>
  <c r="BZ127" i="43"/>
  <c r="AH127" i="43"/>
  <c r="CT127" i="43"/>
  <c r="BR127" i="43"/>
  <c r="AP127" i="43"/>
  <c r="DB127" i="43"/>
  <c r="S127" i="43"/>
  <c r="AI127" i="43"/>
  <c r="AY127" i="43"/>
  <c r="BO127" i="43"/>
  <c r="CE127" i="43"/>
  <c r="CU127" i="43"/>
  <c r="L127" i="43"/>
  <c r="AB127" i="43"/>
  <c r="AR127" i="43"/>
  <c r="BH127" i="43"/>
  <c r="BX127" i="43"/>
  <c r="CN127" i="43"/>
  <c r="DD127" i="43"/>
  <c r="U127" i="43"/>
  <c r="AK127" i="43"/>
  <c r="BA127" i="43"/>
  <c r="BQ127" i="43"/>
  <c r="CG127" i="43"/>
  <c r="CW127" i="43"/>
  <c r="AD127" i="43"/>
  <c r="CP127" i="43"/>
  <c r="AX127" i="43"/>
  <c r="V127" i="43"/>
  <c r="CH127" i="43"/>
  <c r="BF127" i="43"/>
  <c r="W127" i="43"/>
  <c r="BC127" i="43"/>
  <c r="CI127" i="43"/>
  <c r="P127" i="43"/>
  <c r="AV127" i="43"/>
  <c r="CB127" i="43"/>
  <c r="DH127" i="43"/>
  <c r="AO127" i="43"/>
  <c r="BU127" i="43"/>
  <c r="DA127" i="43"/>
  <c r="DF127" i="43"/>
  <c r="AL127" i="43"/>
  <c r="BV127" i="43"/>
  <c r="AA127" i="43"/>
  <c r="BG127" i="43"/>
  <c r="CM127" i="43"/>
  <c r="T127" i="43"/>
  <c r="AZ127" i="43"/>
  <c r="CF127" i="43"/>
  <c r="M127" i="43"/>
  <c r="AS127" i="43"/>
  <c r="BY127" i="43"/>
  <c r="DE127" i="43"/>
  <c r="R127" i="43"/>
  <c r="BB127" i="43"/>
  <c r="CL127" i="43"/>
  <c r="AM127" i="43"/>
  <c r="BS127" i="43"/>
  <c r="CY127" i="43"/>
  <c r="AF127" i="43"/>
  <c r="BL127" i="43"/>
  <c r="CR127" i="43"/>
  <c r="Y127" i="43"/>
  <c r="BE127" i="43"/>
  <c r="CK127" i="43"/>
  <c r="AT127" i="43"/>
  <c r="BN127" i="43"/>
  <c r="CX127" i="43"/>
  <c r="AJ127" i="43"/>
  <c r="BI127" i="43"/>
  <c r="Z127" i="43"/>
  <c r="AQ127" i="43"/>
  <c r="BP127" i="43"/>
  <c r="CO127" i="43"/>
  <c r="BW127" i="43"/>
  <c r="CV127" i="43"/>
  <c r="BJ127" i="43"/>
  <c r="DC127" i="43"/>
  <c r="AC127" i="43"/>
  <c r="CD127" i="43"/>
  <c r="F130" i="43"/>
  <c r="H130" i="43"/>
  <c r="BD130" i="43"/>
  <c r="AV130" i="43"/>
  <c r="CY130" i="43"/>
  <c r="CZ130" i="43"/>
  <c r="CI130" i="43"/>
  <c r="O130" i="43"/>
  <c r="AP130" i="43"/>
  <c r="BY130" i="43"/>
  <c r="T130" i="43"/>
  <c r="CN130" i="43"/>
  <c r="BQ130" i="43"/>
  <c r="BR130" i="43"/>
  <c r="CX130" i="43"/>
  <c r="CK130" i="43"/>
  <c r="S130" i="43"/>
  <c r="CF130" i="43"/>
  <c r="L130" i="43"/>
  <c r="AT130" i="43"/>
  <c r="AK130" i="43"/>
  <c r="CQ130" i="43"/>
  <c r="CR130" i="43"/>
  <c r="BN130" i="43"/>
  <c r="DE130" i="43"/>
  <c r="U130" i="43"/>
  <c r="CE130" i="43"/>
  <c r="AJ130" i="43"/>
  <c r="AB130" i="43"/>
  <c r="BM130" i="43"/>
  <c r="AG130" i="43"/>
  <c r="AE130" i="43"/>
  <c r="BG130" i="43"/>
  <c r="AA130" i="43"/>
  <c r="AF130" i="43"/>
  <c r="DC130" i="43"/>
  <c r="BJ130" i="43"/>
  <c r="CO130" i="43"/>
  <c r="AY130" i="43"/>
  <c r="CC130" i="43"/>
  <c r="BL130" i="43"/>
  <c r="AW130" i="43"/>
  <c r="BW130" i="43"/>
  <c r="DA130" i="43"/>
  <c r="AM130" i="43"/>
  <c r="CV130" i="43"/>
  <c r="BT130" i="43"/>
  <c r="BK130" i="43"/>
  <c r="CH130" i="43"/>
  <c r="BI130" i="43"/>
  <c r="AU130" i="43"/>
  <c r="X130" i="43"/>
  <c r="AO130" i="43"/>
  <c r="BA130" i="43"/>
  <c r="AN130" i="43"/>
  <c r="BB130" i="43"/>
  <c r="BZ130" i="43"/>
  <c r="AD130" i="43"/>
  <c r="AH130" i="43"/>
  <c r="CB130" i="43"/>
  <c r="BV130" i="43"/>
  <c r="DH130" i="43"/>
  <c r="CW130" i="43"/>
  <c r="AZ130" i="43"/>
  <c r="V130" i="43"/>
  <c r="CT130" i="43"/>
  <c r="CJ130" i="43"/>
  <c r="CG130" i="43"/>
  <c r="AS130" i="43"/>
  <c r="BO130" i="43"/>
  <c r="BP130" i="43"/>
  <c r="AR130" i="43"/>
  <c r="BH130" i="43"/>
  <c r="AL130" i="43"/>
  <c r="CM130" i="43"/>
  <c r="CS130" i="43"/>
  <c r="BC130" i="43"/>
  <c r="Q130" i="43"/>
  <c r="AQ130" i="43"/>
  <c r="P130" i="43"/>
  <c r="DG130" i="43"/>
  <c r="BU130" i="43"/>
  <c r="DB130" i="43"/>
  <c r="BF130" i="43"/>
  <c r="AC130" i="43"/>
  <c r="M130" i="43"/>
  <c r="CD130" i="43"/>
  <c r="BE130" i="43"/>
  <c r="R130" i="43"/>
  <c r="CP130" i="43"/>
  <c r="BX130" i="43"/>
  <c r="AI130" i="43"/>
  <c r="AX130" i="43"/>
  <c r="N130" i="43"/>
  <c r="BS130" i="43"/>
  <c r="CL130" i="43"/>
  <c r="CU130" i="43"/>
  <c r="DF130" i="43"/>
  <c r="CA130" i="43"/>
  <c r="DD130" i="43"/>
  <c r="Y130" i="43"/>
  <c r="Z130" i="43"/>
  <c r="W130" i="43"/>
  <c r="F103" i="43"/>
  <c r="H103" i="43"/>
  <c r="C4" i="44"/>
  <c r="C4" i="62"/>
  <c r="H189" i="43"/>
  <c r="N189" i="43"/>
  <c r="AD189" i="43"/>
  <c r="AT189" i="43"/>
  <c r="BJ189" i="43"/>
  <c r="BZ189" i="43"/>
  <c r="CP189" i="43"/>
  <c r="DF189" i="43"/>
  <c r="AM189" i="43"/>
  <c r="BO189" i="43"/>
  <c r="CU189" i="43"/>
  <c r="AB189" i="43"/>
  <c r="BT189" i="43"/>
  <c r="DH189" i="43"/>
  <c r="AS189" i="43"/>
  <c r="CO189" i="43"/>
  <c r="AI189" i="43"/>
  <c r="BS189" i="43"/>
  <c r="DC189" i="43"/>
  <c r="AR189" i="43"/>
  <c r="CN189" i="43"/>
  <c r="AO189" i="43"/>
  <c r="CG189" i="43"/>
  <c r="AF189" i="43"/>
  <c r="CJ189" i="43"/>
  <c r="AW189" i="43"/>
  <c r="CW189" i="43"/>
  <c r="R189" i="43"/>
  <c r="AH189" i="43"/>
  <c r="AX189" i="43"/>
  <c r="BN189" i="43"/>
  <c r="CD189" i="43"/>
  <c r="CT189" i="43"/>
  <c r="S189" i="43"/>
  <c r="AU189" i="43"/>
  <c r="BW189" i="43"/>
  <c r="CY189" i="43"/>
  <c r="AN189" i="43"/>
  <c r="CF189" i="43"/>
  <c r="M189" i="43"/>
  <c r="BE189" i="43"/>
  <c r="DA189" i="43"/>
  <c r="AQ189" i="43"/>
  <c r="CA189" i="43"/>
  <c r="P189" i="43"/>
  <c r="BD189" i="43"/>
  <c r="CZ189" i="43"/>
  <c r="BA189" i="43"/>
  <c r="CS189" i="43"/>
  <c r="AV189" i="43"/>
  <c r="DD189" i="43"/>
  <c r="BI189" i="43"/>
  <c r="V189" i="43"/>
  <c r="AL189" i="43"/>
  <c r="BB189" i="43"/>
  <c r="BR189" i="43"/>
  <c r="CH189" i="43"/>
  <c r="CX189" i="43"/>
  <c r="W189" i="43"/>
  <c r="AY189" i="43"/>
  <c r="CE189" i="43"/>
  <c r="DG189" i="43"/>
  <c r="AZ189" i="43"/>
  <c r="CR189" i="43"/>
  <c r="Y189" i="43"/>
  <c r="BQ189" i="43"/>
  <c r="O189" i="43"/>
  <c r="BC189" i="43"/>
  <c r="CI189" i="43"/>
  <c r="X189" i="43"/>
  <c r="BP189" i="43"/>
  <c r="Q189" i="43"/>
  <c r="BM189" i="43"/>
  <c r="DE189" i="43"/>
  <c r="BH189" i="43"/>
  <c r="U189" i="43"/>
  <c r="BY189" i="43"/>
  <c r="BV189" i="43"/>
  <c r="BG189" i="43"/>
  <c r="CV189" i="43"/>
  <c r="BK189" i="43"/>
  <c r="AC189" i="43"/>
  <c r="AG189" i="43"/>
  <c r="AE189" i="43"/>
  <c r="CB189" i="43"/>
  <c r="Z189" i="43"/>
  <c r="CL189" i="43"/>
  <c r="CM189" i="43"/>
  <c r="AK189" i="43"/>
  <c r="CQ189" i="43"/>
  <c r="BU189" i="43"/>
  <c r="CK189" i="43"/>
  <c r="AP189" i="43"/>
  <c r="DB189" i="43"/>
  <c r="T189" i="43"/>
  <c r="CC189" i="43"/>
  <c r="AJ189" i="43"/>
  <c r="L189" i="43"/>
  <c r="BF189" i="43"/>
  <c r="BL189" i="43"/>
  <c r="AA189" i="43"/>
  <c r="BX189" i="43"/>
  <c r="H188" i="43"/>
  <c r="AA188" i="43"/>
  <c r="AQ188" i="43"/>
  <c r="BG188" i="43"/>
  <c r="BW188" i="43"/>
  <c r="CM188" i="43"/>
  <c r="DC188" i="43"/>
  <c r="BX188" i="43"/>
  <c r="DD188" i="43"/>
  <c r="AO188" i="43"/>
  <c r="CG188" i="43"/>
  <c r="N188" i="43"/>
  <c r="BB188" i="43"/>
  <c r="CX188" i="43"/>
  <c r="X188" i="43"/>
  <c r="AR188" i="43"/>
  <c r="BH188" i="43"/>
  <c r="CJ188" i="43"/>
  <c r="U188" i="43"/>
  <c r="BQ188" i="43"/>
  <c r="Z188" i="43"/>
  <c r="BV188" i="43"/>
  <c r="Y188" i="43"/>
  <c r="BY188" i="43"/>
  <c r="AT188" i="43"/>
  <c r="CT188" i="43"/>
  <c r="AU188" i="43"/>
  <c r="CA188" i="43"/>
  <c r="DG188" i="43"/>
  <c r="DH188" i="43"/>
  <c r="CO188" i="43"/>
  <c r="R188" i="43"/>
  <c r="L188" i="43"/>
  <c r="AV188" i="43"/>
  <c r="BL188" i="43"/>
  <c r="AG188" i="43"/>
  <c r="CC188" i="43"/>
  <c r="CH188" i="43"/>
  <c r="CS188" i="43"/>
  <c r="BF188" i="43"/>
  <c r="AM188" i="43"/>
  <c r="CI188" i="43"/>
  <c r="CV188" i="43"/>
  <c r="DE188" i="43"/>
  <c r="CL188" i="43"/>
  <c r="AJ188" i="43"/>
  <c r="M188" i="43"/>
  <c r="BJ188" i="43"/>
  <c r="AH188" i="43"/>
  <c r="O188" i="43"/>
  <c r="AE188" i="43"/>
  <c r="BK188" i="43"/>
  <c r="CQ188" i="43"/>
  <c r="CF188" i="43"/>
  <c r="BA188" i="43"/>
  <c r="BN188" i="43"/>
  <c r="AB188" i="43"/>
  <c r="CR188" i="43"/>
  <c r="AL188" i="43"/>
  <c r="AK188" i="43"/>
  <c r="DF188" i="43"/>
  <c r="W188" i="43"/>
  <c r="BS188" i="43"/>
  <c r="BP188" i="43"/>
  <c r="AC188" i="43"/>
  <c r="AP188" i="43"/>
  <c r="BD188" i="43"/>
  <c r="BE188" i="43"/>
  <c r="DB188" i="43"/>
  <c r="CD188" i="43"/>
  <c r="S188" i="43"/>
  <c r="AI188" i="43"/>
  <c r="AY188" i="43"/>
  <c r="BO188" i="43"/>
  <c r="CE188" i="43"/>
  <c r="CU188" i="43"/>
  <c r="AN188" i="43"/>
  <c r="CN188" i="43"/>
  <c r="Q188" i="43"/>
  <c r="BI188" i="43"/>
  <c r="CW188" i="43"/>
  <c r="AD188" i="43"/>
  <c r="BZ188" i="43"/>
  <c r="P188" i="43"/>
  <c r="AF188" i="43"/>
  <c r="AZ188" i="43"/>
  <c r="BT188" i="43"/>
  <c r="CZ188" i="43"/>
  <c r="AS188" i="43"/>
  <c r="CK188" i="43"/>
  <c r="AX188" i="43"/>
  <c r="CP188" i="43"/>
  <c r="AW188" i="43"/>
  <c r="V188" i="43"/>
  <c r="BR188" i="43"/>
  <c r="BC188" i="43"/>
  <c r="CY188" i="43"/>
  <c r="BU188" i="43"/>
  <c r="T188" i="43"/>
  <c r="CB188" i="43"/>
  <c r="DA188" i="43"/>
  <c r="BM188" i="43"/>
  <c r="H185" i="43"/>
  <c r="V185" i="43"/>
  <c r="AL185" i="43"/>
  <c r="BB185" i="43"/>
  <c r="BR185" i="43"/>
  <c r="CH185" i="43"/>
  <c r="CX185" i="43"/>
  <c r="AB185" i="43"/>
  <c r="BX185" i="43"/>
  <c r="M185" i="43"/>
  <c r="BM185" i="43"/>
  <c r="O185" i="43"/>
  <c r="AE185" i="43"/>
  <c r="AU185" i="43"/>
  <c r="BK185" i="43"/>
  <c r="CA185" i="43"/>
  <c r="CQ185" i="43"/>
  <c r="DG185" i="43"/>
  <c r="AV185" i="43"/>
  <c r="CN185" i="43"/>
  <c r="AG185" i="43"/>
  <c r="BU185" i="43"/>
  <c r="P185" i="43"/>
  <c r="BP185" i="43"/>
  <c r="AC185" i="43"/>
  <c r="CC185" i="43"/>
  <c r="Z185" i="43"/>
  <c r="AP185" i="43"/>
  <c r="BF185" i="43"/>
  <c r="BV185" i="43"/>
  <c r="CL185" i="43"/>
  <c r="DB185" i="43"/>
  <c r="AN185" i="43"/>
  <c r="CJ185" i="43"/>
  <c r="Y185" i="43"/>
  <c r="BY185" i="43"/>
  <c r="S185" i="43"/>
  <c r="AI185" i="43"/>
  <c r="AY185" i="43"/>
  <c r="BO185" i="43"/>
  <c r="CE185" i="43"/>
  <c r="CU185" i="43"/>
  <c r="L185" i="43"/>
  <c r="BH185" i="43"/>
  <c r="CZ185" i="43"/>
  <c r="AS185" i="43"/>
  <c r="CG185" i="43"/>
  <c r="AF185" i="43"/>
  <c r="CB185" i="43"/>
  <c r="AO185" i="43"/>
  <c r="CO185" i="43"/>
  <c r="N185" i="43"/>
  <c r="AD185" i="43"/>
  <c r="AT185" i="43"/>
  <c r="BJ185" i="43"/>
  <c r="BZ185" i="43"/>
  <c r="CP185" i="43"/>
  <c r="DF185" i="43"/>
  <c r="AZ185" i="43"/>
  <c r="CR185" i="43"/>
  <c r="AK185" i="43"/>
  <c r="CK185" i="43"/>
  <c r="W185" i="43"/>
  <c r="AM185" i="43"/>
  <c r="BC185" i="43"/>
  <c r="BS185" i="43"/>
  <c r="CI185" i="43"/>
  <c r="CY185" i="43"/>
  <c r="X185" i="43"/>
  <c r="BT185" i="43"/>
  <c r="DH185" i="43"/>
  <c r="AW185" i="43"/>
  <c r="CS185" i="43"/>
  <c r="AR185" i="43"/>
  <c r="CV185" i="43"/>
  <c r="BE185" i="43"/>
  <c r="DA185" i="43"/>
  <c r="AX185" i="43"/>
  <c r="T185" i="43"/>
  <c r="CW185" i="43"/>
  <c r="BW185" i="43"/>
  <c r="CF185" i="43"/>
  <c r="BD185" i="43"/>
  <c r="BG185" i="43"/>
  <c r="BN185" i="43"/>
  <c r="BL185" i="43"/>
  <c r="AA185" i="43"/>
  <c r="CM185" i="43"/>
  <c r="U185" i="43"/>
  <c r="Q185" i="43"/>
  <c r="AJ185" i="43"/>
  <c r="R185" i="43"/>
  <c r="CD185" i="43"/>
  <c r="DD185" i="43"/>
  <c r="AQ185" i="43"/>
  <c r="DC185" i="43"/>
  <c r="BI185" i="43"/>
  <c r="BQ185" i="43"/>
  <c r="AH185" i="43"/>
  <c r="CT185" i="43"/>
  <c r="BA185" i="43"/>
  <c r="DE185" i="43"/>
  <c r="H186" i="43"/>
  <c r="N186" i="43"/>
  <c r="BM186" i="43"/>
  <c r="BU186" i="43"/>
  <c r="AK186" i="43"/>
  <c r="CW186" i="43"/>
  <c r="CO186" i="43"/>
  <c r="BI186" i="43"/>
  <c r="CJ186" i="43"/>
  <c r="CM186" i="43"/>
  <c r="AA186" i="43"/>
  <c r="CP186" i="43"/>
  <c r="AD186" i="43"/>
  <c r="CF186" i="43"/>
  <c r="AB186" i="43"/>
  <c r="CI186" i="43"/>
  <c r="W186" i="43"/>
  <c r="DB186" i="43"/>
  <c r="AP186" i="43"/>
  <c r="CQ186" i="43"/>
  <c r="DD186" i="43"/>
  <c r="CE186" i="43"/>
  <c r="S186" i="43"/>
  <c r="CH186" i="43"/>
  <c r="V186" i="43"/>
  <c r="O186" i="43"/>
  <c r="R186" i="43"/>
  <c r="Q186" i="43"/>
  <c r="CC186" i="43"/>
  <c r="AC186" i="43"/>
  <c r="BA186" i="43"/>
  <c r="BE186" i="43"/>
  <c r="Y186" i="43"/>
  <c r="DE186" i="43"/>
  <c r="AR186" i="43"/>
  <c r="BW186" i="43"/>
  <c r="BX186" i="43"/>
  <c r="BZ186" i="43"/>
  <c r="CV186" i="43"/>
  <c r="CD186" i="43"/>
  <c r="CB186" i="43"/>
  <c r="BS186" i="43"/>
  <c r="CZ186" i="43"/>
  <c r="CL186" i="43"/>
  <c r="Z186" i="43"/>
  <c r="AE186" i="43"/>
  <c r="BP186" i="43"/>
  <c r="BO186" i="43"/>
  <c r="CN186" i="43"/>
  <c r="BR186" i="43"/>
  <c r="BD186" i="43"/>
  <c r="AN186" i="43"/>
  <c r="AG186" i="43"/>
  <c r="CS186" i="43"/>
  <c r="BY186" i="43"/>
  <c r="BQ186" i="43"/>
  <c r="DA186" i="43"/>
  <c r="CK186" i="43"/>
  <c r="DH186" i="43"/>
  <c r="L186" i="43"/>
  <c r="BG186" i="43"/>
  <c r="AF186" i="43"/>
  <c r="BJ186" i="43"/>
  <c r="CA186" i="43"/>
  <c r="AH186" i="43"/>
  <c r="AJ186" i="43"/>
  <c r="BC186" i="43"/>
  <c r="BL186" i="43"/>
  <c r="BV186" i="43"/>
  <c r="BH186" i="43"/>
  <c r="AX186" i="43"/>
  <c r="X186" i="43"/>
  <c r="AY186" i="43"/>
  <c r="AZ186" i="43"/>
  <c r="BB186" i="43"/>
  <c r="DG186" i="43"/>
  <c r="CT186" i="43"/>
  <c r="AW186" i="43"/>
  <c r="AS186" i="43"/>
  <c r="AQ186" i="43"/>
  <c r="CR186" i="43"/>
  <c r="BF186" i="43"/>
  <c r="AI186" i="43"/>
  <c r="BN186" i="43"/>
  <c r="AO186" i="43"/>
  <c r="M186" i="43"/>
  <c r="DF186" i="43"/>
  <c r="CY186" i="43"/>
  <c r="P186" i="43"/>
  <c r="CX186" i="43"/>
  <c r="U186" i="43"/>
  <c r="AV186" i="43"/>
  <c r="AT186" i="43"/>
  <c r="AM186" i="43"/>
  <c r="BT186" i="43"/>
  <c r="AL186" i="43"/>
  <c r="CG186" i="43"/>
  <c r="DC186" i="43"/>
  <c r="AU186" i="43"/>
  <c r="T186" i="43"/>
  <c r="CU186" i="43"/>
  <c r="BK186" i="43"/>
  <c r="H187" i="43"/>
  <c r="X187" i="43"/>
  <c r="AN187" i="43"/>
  <c r="BD187" i="43"/>
  <c r="BT187" i="43"/>
  <c r="CJ187" i="43"/>
  <c r="CZ187" i="43"/>
  <c r="R187" i="43"/>
  <c r="BJ187" i="43"/>
  <c r="DB187" i="43"/>
  <c r="AY187" i="43"/>
  <c r="CY187" i="43"/>
  <c r="Y187" i="43"/>
  <c r="AO187" i="43"/>
  <c r="BE187" i="43"/>
  <c r="BU187" i="43"/>
  <c r="CK187" i="43"/>
  <c r="DA187" i="43"/>
  <c r="AT187" i="43"/>
  <c r="CL187" i="43"/>
  <c r="AQ187" i="43"/>
  <c r="CM187" i="43"/>
  <c r="AL187" i="43"/>
  <c r="CT187" i="43"/>
  <c r="AU187" i="43"/>
  <c r="CQ187" i="43"/>
  <c r="L187" i="43"/>
  <c r="AB187" i="43"/>
  <c r="AR187" i="43"/>
  <c r="BH187" i="43"/>
  <c r="BX187" i="43"/>
  <c r="CN187" i="43"/>
  <c r="DD187" i="43"/>
  <c r="AD187" i="43"/>
  <c r="BV187" i="43"/>
  <c r="O187" i="43"/>
  <c r="BK187" i="43"/>
  <c r="M187" i="43"/>
  <c r="AC187" i="43"/>
  <c r="AS187" i="43"/>
  <c r="BI187" i="43"/>
  <c r="BY187" i="43"/>
  <c r="CO187" i="43"/>
  <c r="DE187" i="43"/>
  <c r="BF187" i="43"/>
  <c r="CX187" i="43"/>
  <c r="BC187" i="43"/>
  <c r="CU187" i="43"/>
  <c r="AX187" i="43"/>
  <c r="DF187" i="43"/>
  <c r="BG187" i="43"/>
  <c r="DG187" i="43"/>
  <c r="P187" i="43"/>
  <c r="AF187" i="43"/>
  <c r="AV187" i="43"/>
  <c r="BL187" i="43"/>
  <c r="CB187" i="43"/>
  <c r="CR187" i="43"/>
  <c r="DH187" i="43"/>
  <c r="AP187" i="43"/>
  <c r="CH187" i="43"/>
  <c r="AA187" i="43"/>
  <c r="BW187" i="43"/>
  <c r="Q187" i="43"/>
  <c r="AG187" i="43"/>
  <c r="AW187" i="43"/>
  <c r="BM187" i="43"/>
  <c r="CC187" i="43"/>
  <c r="CS187" i="43"/>
  <c r="Z187" i="43"/>
  <c r="BR187" i="43"/>
  <c r="S187" i="43"/>
  <c r="BO187" i="43"/>
  <c r="DC187" i="43"/>
  <c r="BN187" i="43"/>
  <c r="W187" i="43"/>
  <c r="BS187" i="43"/>
  <c r="BP187" i="43"/>
  <c r="BB187" i="43"/>
  <c r="U187" i="43"/>
  <c r="CG187" i="43"/>
  <c r="AE187" i="43"/>
  <c r="AI187" i="43"/>
  <c r="T187" i="43"/>
  <c r="CF187" i="43"/>
  <c r="CP187" i="43"/>
  <c r="AK187" i="43"/>
  <c r="CW187" i="43"/>
  <c r="CA187" i="43"/>
  <c r="CE187" i="43"/>
  <c r="CI187" i="43"/>
  <c r="AJ187" i="43"/>
  <c r="CV187" i="43"/>
  <c r="AM187" i="43"/>
  <c r="BA187" i="43"/>
  <c r="AH187" i="43"/>
  <c r="V187" i="43"/>
  <c r="AZ187" i="43"/>
  <c r="N187" i="43"/>
  <c r="BQ187" i="43"/>
  <c r="BZ187" i="43"/>
  <c r="CD187" i="43"/>
  <c r="H184" i="43"/>
  <c r="AA184" i="43"/>
  <c r="AQ184" i="43"/>
  <c r="BG184" i="43"/>
  <c r="BW184" i="43"/>
  <c r="CM184" i="43"/>
  <c r="DC184" i="43"/>
  <c r="BI184" i="43"/>
  <c r="CW184" i="43"/>
  <c r="AT184" i="43"/>
  <c r="CL184" i="43"/>
  <c r="T184" i="43"/>
  <c r="AJ184" i="43"/>
  <c r="AZ184" i="43"/>
  <c r="BP184" i="43"/>
  <c r="CF184" i="43"/>
  <c r="CV184" i="43"/>
  <c r="M184" i="43"/>
  <c r="AS184" i="43"/>
  <c r="CO184" i="43"/>
  <c r="AP184" i="43"/>
  <c r="CP184" i="43"/>
  <c r="AK184" i="43"/>
  <c r="CS184" i="43"/>
  <c r="AX184" i="43"/>
  <c r="CT184" i="43"/>
  <c r="O184" i="43"/>
  <c r="AE184" i="43"/>
  <c r="AU184" i="43"/>
  <c r="BK184" i="43"/>
  <c r="CA184" i="43"/>
  <c r="CQ184" i="43"/>
  <c r="DG184" i="43"/>
  <c r="BQ184" i="43"/>
  <c r="DE184" i="43"/>
  <c r="BF184" i="43"/>
  <c r="CX184" i="43"/>
  <c r="X184" i="43"/>
  <c r="AN184" i="43"/>
  <c r="BD184" i="43"/>
  <c r="BT184" i="43"/>
  <c r="CJ184" i="43"/>
  <c r="CZ184" i="43"/>
  <c r="Y184" i="43"/>
  <c r="BE184" i="43"/>
  <c r="DA184" i="43"/>
  <c r="BB184" i="43"/>
  <c r="DF184" i="43"/>
  <c r="BA184" i="43"/>
  <c r="N184" i="43"/>
  <c r="BJ184" i="43"/>
  <c r="DB184" i="43"/>
  <c r="S184" i="43"/>
  <c r="AI184" i="43"/>
  <c r="AY184" i="43"/>
  <c r="BO184" i="43"/>
  <c r="CE184" i="43"/>
  <c r="CU184" i="43"/>
  <c r="AC184" i="43"/>
  <c r="BY184" i="43"/>
  <c r="V184" i="43"/>
  <c r="BR184" i="43"/>
  <c r="L184" i="43"/>
  <c r="AB184" i="43"/>
  <c r="AR184" i="43"/>
  <c r="BH184" i="43"/>
  <c r="BX184" i="43"/>
  <c r="CN184" i="43"/>
  <c r="DD184" i="43"/>
  <c r="AG184" i="43"/>
  <c r="BU184" i="43"/>
  <c r="R184" i="43"/>
  <c r="BN184" i="43"/>
  <c r="Q184" i="43"/>
  <c r="BM184" i="43"/>
  <c r="Z184" i="43"/>
  <c r="BV184" i="43"/>
  <c r="BS184" i="43"/>
  <c r="CK184" i="43"/>
  <c r="AF184" i="43"/>
  <c r="CR184" i="43"/>
  <c r="AD184" i="43"/>
  <c r="AL184" i="43"/>
  <c r="CB184" i="43"/>
  <c r="W184" i="43"/>
  <c r="CI184" i="43"/>
  <c r="AH184" i="43"/>
  <c r="AV184" i="43"/>
  <c r="DH184" i="43"/>
  <c r="BZ184" i="43"/>
  <c r="CH184" i="43"/>
  <c r="AM184" i="43"/>
  <c r="CY184" i="43"/>
  <c r="CD184" i="43"/>
  <c r="BL184" i="43"/>
  <c r="AO184" i="43"/>
  <c r="U184" i="43"/>
  <c r="BC184" i="43"/>
  <c r="AW184" i="43"/>
  <c r="P184" i="43"/>
  <c r="CG184" i="43"/>
  <c r="CC184" i="43"/>
  <c r="H190" i="43"/>
  <c r="Q190" i="43"/>
  <c r="CC190" i="43"/>
  <c r="CW190" i="43"/>
  <c r="DE190" i="43"/>
  <c r="Y190" i="43"/>
  <c r="CO190" i="43"/>
  <c r="BI190" i="43"/>
  <c r="X190" i="43"/>
  <c r="CZ190" i="43"/>
  <c r="BO190" i="43"/>
  <c r="BZ190" i="43"/>
  <c r="CF190" i="43"/>
  <c r="CD190" i="43"/>
  <c r="BD190" i="43"/>
  <c r="W190" i="43"/>
  <c r="BG190" i="43"/>
  <c r="BV190" i="43"/>
  <c r="BX190" i="43"/>
  <c r="BN190" i="43"/>
  <c r="CJ190" i="43"/>
  <c r="O190" i="43"/>
  <c r="CE190" i="43"/>
  <c r="CH190" i="43"/>
  <c r="V190" i="43"/>
  <c r="BP190" i="43"/>
  <c r="AG190" i="43"/>
  <c r="CS190" i="43"/>
  <c r="BU190" i="43"/>
  <c r="U190" i="43"/>
  <c r="BE190" i="43"/>
  <c r="AO190" i="43"/>
  <c r="BT190" i="43"/>
  <c r="CY190" i="43"/>
  <c r="BH190" i="43"/>
  <c r="AM190" i="43"/>
  <c r="BJ190" i="43"/>
  <c r="AQ190" i="43"/>
  <c r="AH190" i="43"/>
  <c r="L190" i="43"/>
  <c r="CN190" i="43"/>
  <c r="AE190" i="43"/>
  <c r="BF190" i="43"/>
  <c r="AB190" i="43"/>
  <c r="R190" i="43"/>
  <c r="AR190" i="43"/>
  <c r="CB190" i="43"/>
  <c r="AY190" i="43"/>
  <c r="BR190" i="43"/>
  <c r="P190" i="43"/>
  <c r="BW190" i="43"/>
  <c r="AW190" i="43"/>
  <c r="AK190" i="43"/>
  <c r="AC190" i="43"/>
  <c r="BA190" i="43"/>
  <c r="DA190" i="43"/>
  <c r="CK190" i="43"/>
  <c r="DD190" i="43"/>
  <c r="BS190" i="43"/>
  <c r="T190" i="43"/>
  <c r="DF190" i="43"/>
  <c r="AT190" i="43"/>
  <c r="DH190" i="43"/>
  <c r="AZ190" i="43"/>
  <c r="CQ190" i="43"/>
  <c r="AV190" i="43"/>
  <c r="DB190" i="43"/>
  <c r="AP190" i="43"/>
  <c r="DC190" i="43"/>
  <c r="CV190" i="43"/>
  <c r="CI190" i="43"/>
  <c r="AN190" i="43"/>
  <c r="AA190" i="43"/>
  <c r="BB190" i="43"/>
  <c r="AF190" i="43"/>
  <c r="CT190" i="43"/>
  <c r="BM190" i="43"/>
  <c r="AS190" i="43"/>
  <c r="CU190" i="43"/>
  <c r="CR190" i="43"/>
  <c r="Z190" i="43"/>
  <c r="DG190" i="43"/>
  <c r="AX190" i="43"/>
  <c r="BC190" i="43"/>
  <c r="BQ190" i="43"/>
  <c r="M190" i="43"/>
  <c r="CP190" i="43"/>
  <c r="BK190" i="43"/>
  <c r="S190" i="43"/>
  <c r="CX190" i="43"/>
  <c r="BY190" i="43"/>
  <c r="BL190" i="43"/>
  <c r="AD190" i="43"/>
  <c r="CM190" i="43"/>
  <c r="AJ190" i="43"/>
  <c r="AL190" i="43"/>
  <c r="N190" i="43"/>
  <c r="CG190" i="43"/>
  <c r="AI190" i="43"/>
  <c r="AU190" i="43"/>
  <c r="CL190" i="43"/>
  <c r="CA190" i="43"/>
  <c r="H183" i="43"/>
  <c r="T183" i="43"/>
  <c r="AJ183" i="43"/>
  <c r="AZ183" i="43"/>
  <c r="BP183" i="43"/>
  <c r="CF183" i="43"/>
  <c r="CV183" i="43"/>
  <c r="R183" i="43"/>
  <c r="AY183" i="43"/>
  <c r="CU183" i="43"/>
  <c r="U183" i="43"/>
  <c r="AK183" i="43"/>
  <c r="BA183" i="43"/>
  <c r="BQ183" i="43"/>
  <c r="CG183" i="43"/>
  <c r="CW183" i="43"/>
  <c r="W183" i="43"/>
  <c r="BS183" i="43"/>
  <c r="N183" i="43"/>
  <c r="X183" i="43"/>
  <c r="AN183" i="43"/>
  <c r="BD183" i="43"/>
  <c r="BT183" i="43"/>
  <c r="CJ183" i="43"/>
  <c r="CZ183" i="43"/>
  <c r="O183" i="43"/>
  <c r="BK183" i="43"/>
  <c r="DG183" i="43"/>
  <c r="Y183" i="43"/>
  <c r="AO183" i="43"/>
  <c r="BE183" i="43"/>
  <c r="BU183" i="43"/>
  <c r="CK183" i="43"/>
  <c r="DA183" i="43"/>
  <c r="AI183" i="43"/>
  <c r="CE183" i="43"/>
  <c r="Z183" i="43"/>
  <c r="L183" i="43"/>
  <c r="AB183" i="43"/>
  <c r="AR183" i="43"/>
  <c r="BH183" i="43"/>
  <c r="BX183" i="43"/>
  <c r="CN183" i="43"/>
  <c r="DD183" i="43"/>
  <c r="AA183" i="43"/>
  <c r="BW183" i="43"/>
  <c r="M183" i="43"/>
  <c r="AC183" i="43"/>
  <c r="AS183" i="43"/>
  <c r="BI183" i="43"/>
  <c r="BY183" i="43"/>
  <c r="CO183" i="43"/>
  <c r="DE183" i="43"/>
  <c r="AU183" i="43"/>
  <c r="CQ183" i="43"/>
  <c r="AD183" i="43"/>
  <c r="AF183" i="43"/>
  <c r="CR183" i="43"/>
  <c r="Q183" i="43"/>
  <c r="CC183" i="43"/>
  <c r="DC183" i="43"/>
  <c r="AT183" i="43"/>
  <c r="BJ183" i="43"/>
  <c r="BZ183" i="43"/>
  <c r="CP183" i="43"/>
  <c r="DF183" i="43"/>
  <c r="BC183" i="43"/>
  <c r="CY183" i="43"/>
  <c r="CD183" i="43"/>
  <c r="CB183" i="43"/>
  <c r="BG183" i="43"/>
  <c r="BV183" i="43"/>
  <c r="AQ183" i="43"/>
  <c r="AV183" i="43"/>
  <c r="DH183" i="43"/>
  <c r="AG183" i="43"/>
  <c r="CS183" i="43"/>
  <c r="AH183" i="43"/>
  <c r="AX183" i="43"/>
  <c r="BN183" i="43"/>
  <c r="CT183" i="43"/>
  <c r="S183" i="43"/>
  <c r="BO183" i="43"/>
  <c r="P183" i="43"/>
  <c r="BM183" i="43"/>
  <c r="BF183" i="43"/>
  <c r="DB183" i="43"/>
  <c r="BL183" i="43"/>
  <c r="AM183" i="43"/>
  <c r="AW183" i="43"/>
  <c r="V183" i="43"/>
  <c r="AL183" i="43"/>
  <c r="BB183" i="43"/>
  <c r="BR183" i="43"/>
  <c r="CH183" i="43"/>
  <c r="CX183" i="43"/>
  <c r="AE183" i="43"/>
  <c r="CA183" i="43"/>
  <c r="CI183" i="43"/>
  <c r="AP183" i="43"/>
  <c r="CL183" i="43"/>
  <c r="CM183" i="43"/>
  <c r="H175" i="43"/>
  <c r="L175" i="43"/>
  <c r="AB175" i="43"/>
  <c r="AR175" i="43"/>
  <c r="BH175" i="43"/>
  <c r="BX175" i="43"/>
  <c r="CN175" i="43"/>
  <c r="DD175" i="43"/>
  <c r="U175" i="43"/>
  <c r="AK175" i="43"/>
  <c r="BA175" i="43"/>
  <c r="BQ175" i="43"/>
  <c r="CG175" i="43"/>
  <c r="CW175" i="43"/>
  <c r="R175" i="43"/>
  <c r="AH175" i="43"/>
  <c r="AX175" i="43"/>
  <c r="BN175" i="43"/>
  <c r="P175" i="43"/>
  <c r="AF175" i="43"/>
  <c r="AV175" i="43"/>
  <c r="BL175" i="43"/>
  <c r="CB175" i="43"/>
  <c r="CR175" i="43"/>
  <c r="DH175" i="43"/>
  <c r="Y175" i="43"/>
  <c r="AO175" i="43"/>
  <c r="BE175" i="43"/>
  <c r="BU175" i="43"/>
  <c r="CK175" i="43"/>
  <c r="DA175" i="43"/>
  <c r="V175" i="43"/>
  <c r="T175" i="43"/>
  <c r="AJ175" i="43"/>
  <c r="AZ175" i="43"/>
  <c r="BP175" i="43"/>
  <c r="CF175" i="43"/>
  <c r="CV175" i="43"/>
  <c r="M175" i="43"/>
  <c r="AC175" i="43"/>
  <c r="AS175" i="43"/>
  <c r="BI175" i="43"/>
  <c r="BY175" i="43"/>
  <c r="CO175" i="43"/>
  <c r="DE175" i="43"/>
  <c r="Z175" i="43"/>
  <c r="X175" i="43"/>
  <c r="CJ175" i="43"/>
  <c r="AW175" i="43"/>
  <c r="N175" i="43"/>
  <c r="AT175" i="43"/>
  <c r="BR175" i="43"/>
  <c r="CH175" i="43"/>
  <c r="CX175" i="43"/>
  <c r="AM175" i="43"/>
  <c r="CY175" i="43"/>
  <c r="AQ175" i="43"/>
  <c r="DC175" i="43"/>
  <c r="AE175" i="43"/>
  <c r="CQ175" i="43"/>
  <c r="BT175" i="43"/>
  <c r="AP175" i="43"/>
  <c r="CT175" i="43"/>
  <c r="CI175" i="43"/>
  <c r="O175" i="43"/>
  <c r="AN175" i="43"/>
  <c r="CZ175" i="43"/>
  <c r="BM175" i="43"/>
  <c r="AD175" i="43"/>
  <c r="BB175" i="43"/>
  <c r="BV175" i="43"/>
  <c r="CL175" i="43"/>
  <c r="DB175" i="43"/>
  <c r="BC175" i="43"/>
  <c r="AY175" i="43"/>
  <c r="BG175" i="43"/>
  <c r="AI175" i="43"/>
  <c r="AU175" i="43"/>
  <c r="DG175" i="43"/>
  <c r="AG175" i="43"/>
  <c r="BJ175" i="43"/>
  <c r="W175" i="43"/>
  <c r="CM175" i="43"/>
  <c r="BO175" i="43"/>
  <c r="BD175" i="43"/>
  <c r="Q175" i="43"/>
  <c r="CC175" i="43"/>
  <c r="AL175" i="43"/>
  <c r="BF175" i="43"/>
  <c r="BZ175" i="43"/>
  <c r="CP175" i="43"/>
  <c r="DF175" i="43"/>
  <c r="BS175" i="43"/>
  <c r="CU175" i="43"/>
  <c r="BW175" i="43"/>
  <c r="CE175" i="43"/>
  <c r="BK175" i="43"/>
  <c r="S175" i="43"/>
  <c r="CS175" i="43"/>
  <c r="CD175" i="43"/>
  <c r="AA175" i="43"/>
  <c r="CA175" i="43"/>
  <c r="H182" i="43"/>
  <c r="N182" i="43"/>
  <c r="BM182" i="43"/>
  <c r="BY182" i="43"/>
  <c r="BQ182" i="43"/>
  <c r="BI182" i="43"/>
  <c r="BE182" i="43"/>
  <c r="AS182" i="43"/>
  <c r="AN182" i="43"/>
  <c r="CA182" i="43"/>
  <c r="O182" i="43"/>
  <c r="CP182" i="43"/>
  <c r="AD182" i="43"/>
  <c r="CE182" i="43"/>
  <c r="AH182" i="43"/>
  <c r="AB182" i="43"/>
  <c r="BG182" i="43"/>
  <c r="AF182" i="43"/>
  <c r="BF182" i="43"/>
  <c r="S182" i="43"/>
  <c r="DH182" i="43"/>
  <c r="T182" i="43"/>
  <c r="BC182" i="43"/>
  <c r="BL182" i="43"/>
  <c r="BB182" i="43"/>
  <c r="AV182" i="43"/>
  <c r="R182" i="43"/>
  <c r="Q182" i="43"/>
  <c r="CC182" i="43"/>
  <c r="U182" i="43"/>
  <c r="CG182" i="43"/>
  <c r="DE182" i="43"/>
  <c r="BU182" i="43"/>
  <c r="CO182" i="43"/>
  <c r="L182" i="43"/>
  <c r="BK182" i="43"/>
  <c r="CF182" i="43"/>
  <c r="BZ182" i="43"/>
  <c r="CR182" i="43"/>
  <c r="AY182" i="43"/>
  <c r="BH182" i="43"/>
  <c r="DC182" i="43"/>
  <c r="AQ182" i="43"/>
  <c r="DB182" i="43"/>
  <c r="AP182" i="43"/>
  <c r="CN182" i="43"/>
  <c r="AJ182" i="43"/>
  <c r="CY182" i="43"/>
  <c r="AM182" i="43"/>
  <c r="CX182" i="43"/>
  <c r="AL182" i="43"/>
  <c r="CU182" i="43"/>
  <c r="AG182" i="43"/>
  <c r="CS182" i="43"/>
  <c r="AK182" i="43"/>
  <c r="CW182" i="43"/>
  <c r="Y182" i="43"/>
  <c r="CK182" i="43"/>
  <c r="CB182" i="43"/>
  <c r="DG182" i="43"/>
  <c r="AU182" i="43"/>
  <c r="AR182" i="43"/>
  <c r="BJ182" i="43"/>
  <c r="CJ182" i="43"/>
  <c r="AZ182" i="43"/>
  <c r="DD182" i="43"/>
  <c r="CM182" i="43"/>
  <c r="AA182" i="43"/>
  <c r="CL182" i="43"/>
  <c r="Z182" i="43"/>
  <c r="CT182" i="43"/>
  <c r="CV182" i="43"/>
  <c r="CI182" i="43"/>
  <c r="W182" i="43"/>
  <c r="CH182" i="43"/>
  <c r="V182" i="43"/>
  <c r="AI182" i="43"/>
  <c r="AW182" i="43"/>
  <c r="AO182" i="43"/>
  <c r="AE182" i="43"/>
  <c r="CD182" i="43"/>
  <c r="BV182" i="43"/>
  <c r="BS182" i="43"/>
  <c r="BN182" i="43"/>
  <c r="P182" i="43"/>
  <c r="X182" i="43"/>
  <c r="AC182" i="43"/>
  <c r="DA182" i="43"/>
  <c r="DF182" i="43"/>
  <c r="BP182" i="43"/>
  <c r="BO182" i="43"/>
  <c r="CZ182" i="43"/>
  <c r="CQ182" i="43"/>
  <c r="BD182" i="43"/>
  <c r="BA182" i="43"/>
  <c r="BX182" i="43"/>
  <c r="AT182" i="43"/>
  <c r="BW182" i="43"/>
  <c r="AX182" i="43"/>
  <c r="BR182" i="43"/>
  <c r="M182" i="43"/>
  <c r="BT182" i="43"/>
  <c r="H177" i="43"/>
  <c r="V177" i="43"/>
  <c r="AL177" i="43"/>
  <c r="BB177" i="43"/>
  <c r="BR177" i="43"/>
  <c r="CH177" i="43"/>
  <c r="CX177" i="43"/>
  <c r="S177" i="43"/>
  <c r="AI177" i="43"/>
  <c r="AY177" i="43"/>
  <c r="BO177" i="43"/>
  <c r="CE177" i="43"/>
  <c r="CU177" i="43"/>
  <c r="L177" i="43"/>
  <c r="AB177" i="43"/>
  <c r="AR177" i="43"/>
  <c r="BH177" i="43"/>
  <c r="BX177" i="43"/>
  <c r="CN177" i="43"/>
  <c r="DD177" i="43"/>
  <c r="AS177" i="43"/>
  <c r="DE177" i="43"/>
  <c r="AG177" i="43"/>
  <c r="CS177" i="43"/>
  <c r="AK177" i="43"/>
  <c r="CW177" i="43"/>
  <c r="Z177" i="43"/>
  <c r="AP177" i="43"/>
  <c r="BF177" i="43"/>
  <c r="BV177" i="43"/>
  <c r="CL177" i="43"/>
  <c r="DB177" i="43"/>
  <c r="W177" i="43"/>
  <c r="AM177" i="43"/>
  <c r="BC177" i="43"/>
  <c r="BS177" i="43"/>
  <c r="CI177" i="43"/>
  <c r="CY177" i="43"/>
  <c r="P177" i="43"/>
  <c r="AF177" i="43"/>
  <c r="AV177" i="43"/>
  <c r="BL177" i="43"/>
  <c r="CB177" i="43"/>
  <c r="CR177" i="43"/>
  <c r="DH177" i="43"/>
  <c r="BI177" i="43"/>
  <c r="BE177" i="43"/>
  <c r="AW177" i="43"/>
  <c r="Y177" i="43"/>
  <c r="BA177" i="43"/>
  <c r="AO177" i="43"/>
  <c r="N177" i="43"/>
  <c r="AD177" i="43"/>
  <c r="AT177" i="43"/>
  <c r="BJ177" i="43"/>
  <c r="BZ177" i="43"/>
  <c r="CP177" i="43"/>
  <c r="DF177" i="43"/>
  <c r="AA177" i="43"/>
  <c r="AQ177" i="43"/>
  <c r="BG177" i="43"/>
  <c r="BW177" i="43"/>
  <c r="CM177" i="43"/>
  <c r="DC177" i="43"/>
  <c r="T177" i="43"/>
  <c r="AJ177" i="43"/>
  <c r="AZ177" i="43"/>
  <c r="BP177" i="43"/>
  <c r="CF177" i="43"/>
  <c r="CV177" i="43"/>
  <c r="M177" i="43"/>
  <c r="BY177" i="43"/>
  <c r="CK177" i="43"/>
  <c r="BM177" i="43"/>
  <c r="BU177" i="43"/>
  <c r="BQ177" i="43"/>
  <c r="DA177" i="43"/>
  <c r="AX177" i="43"/>
  <c r="O177" i="43"/>
  <c r="CA177" i="43"/>
  <c r="AN177" i="43"/>
  <c r="CZ177" i="43"/>
  <c r="CC177" i="43"/>
  <c r="CT177" i="43"/>
  <c r="CJ177" i="43"/>
  <c r="BN177" i="43"/>
  <c r="AE177" i="43"/>
  <c r="CQ177" i="43"/>
  <c r="BD177" i="43"/>
  <c r="AC177" i="43"/>
  <c r="U177" i="43"/>
  <c r="AH177" i="43"/>
  <c r="X177" i="43"/>
  <c r="R177" i="43"/>
  <c r="CD177" i="43"/>
  <c r="AU177" i="43"/>
  <c r="DG177" i="43"/>
  <c r="BT177" i="43"/>
  <c r="CO177" i="43"/>
  <c r="CG177" i="43"/>
  <c r="BK177" i="43"/>
  <c r="Q177" i="43"/>
  <c r="H176" i="43"/>
  <c r="O176" i="43"/>
  <c r="AE176" i="43"/>
  <c r="AU176" i="43"/>
  <c r="BK176" i="43"/>
  <c r="CA176" i="43"/>
  <c r="CQ176" i="43"/>
  <c r="DG176" i="43"/>
  <c r="X176" i="43"/>
  <c r="AN176" i="43"/>
  <c r="BD176" i="43"/>
  <c r="BT176" i="43"/>
  <c r="CJ176" i="43"/>
  <c r="CZ176" i="43"/>
  <c r="Q176" i="43"/>
  <c r="AG176" i="43"/>
  <c r="AW176" i="43"/>
  <c r="BM176" i="43"/>
  <c r="CC176" i="43"/>
  <c r="CS176" i="43"/>
  <c r="R176" i="43"/>
  <c r="CD176" i="43"/>
  <c r="V176" i="43"/>
  <c r="CH176" i="43"/>
  <c r="Z176" i="43"/>
  <c r="CL176" i="43"/>
  <c r="CP176" i="43"/>
  <c r="S176" i="43"/>
  <c r="AI176" i="43"/>
  <c r="AY176" i="43"/>
  <c r="BO176" i="43"/>
  <c r="CE176" i="43"/>
  <c r="CU176" i="43"/>
  <c r="L176" i="43"/>
  <c r="AB176" i="43"/>
  <c r="AR176" i="43"/>
  <c r="BH176" i="43"/>
  <c r="BX176" i="43"/>
  <c r="CN176" i="43"/>
  <c r="DD176" i="43"/>
  <c r="U176" i="43"/>
  <c r="AK176" i="43"/>
  <c r="BA176" i="43"/>
  <c r="BQ176" i="43"/>
  <c r="CG176" i="43"/>
  <c r="CW176" i="43"/>
  <c r="AH176" i="43"/>
  <c r="CT176" i="43"/>
  <c r="AL176" i="43"/>
  <c r="CX176" i="43"/>
  <c r="AP176" i="43"/>
  <c r="DB176" i="43"/>
  <c r="W176" i="43"/>
  <c r="AM176" i="43"/>
  <c r="BC176" i="43"/>
  <c r="BS176" i="43"/>
  <c r="CI176" i="43"/>
  <c r="CY176" i="43"/>
  <c r="P176" i="43"/>
  <c r="AF176" i="43"/>
  <c r="AV176" i="43"/>
  <c r="BL176" i="43"/>
  <c r="CB176" i="43"/>
  <c r="CR176" i="43"/>
  <c r="DH176" i="43"/>
  <c r="Y176" i="43"/>
  <c r="AO176" i="43"/>
  <c r="BE176" i="43"/>
  <c r="BU176" i="43"/>
  <c r="CK176" i="43"/>
  <c r="DA176" i="43"/>
  <c r="AX176" i="43"/>
  <c r="AT176" i="43"/>
  <c r="BB176" i="43"/>
  <c r="AD176" i="43"/>
  <c r="BF176" i="43"/>
  <c r="N176" i="43"/>
  <c r="AA176" i="43"/>
  <c r="CM176" i="43"/>
  <c r="AZ176" i="43"/>
  <c r="M176" i="43"/>
  <c r="BY176" i="43"/>
  <c r="DF176" i="43"/>
  <c r="BJ176" i="43"/>
  <c r="AQ176" i="43"/>
  <c r="DC176" i="43"/>
  <c r="BP176" i="43"/>
  <c r="AC176" i="43"/>
  <c r="CO176" i="43"/>
  <c r="BR176" i="43"/>
  <c r="AJ176" i="43"/>
  <c r="BI176" i="43"/>
  <c r="BN176" i="43"/>
  <c r="BG176" i="43"/>
  <c r="T176" i="43"/>
  <c r="CF176" i="43"/>
  <c r="AS176" i="43"/>
  <c r="DE176" i="43"/>
  <c r="BZ176" i="43"/>
  <c r="BW176" i="43"/>
  <c r="CV176" i="43"/>
  <c r="BV176" i="43"/>
  <c r="H178" i="43"/>
  <c r="AG178" i="43"/>
  <c r="CS178" i="43"/>
  <c r="BQ178" i="43"/>
  <c r="AO178" i="43"/>
  <c r="DA178" i="43"/>
  <c r="BY178" i="43"/>
  <c r="DD178" i="43"/>
  <c r="CU178" i="43"/>
  <c r="AI178" i="43"/>
  <c r="P178" i="43"/>
  <c r="BJ178" i="43"/>
  <c r="AJ178" i="43"/>
  <c r="AH178" i="43"/>
  <c r="T178" i="43"/>
  <c r="BK178" i="43"/>
  <c r="CF178" i="43"/>
  <c r="CL178" i="43"/>
  <c r="Z178" i="43"/>
  <c r="BL178" i="43"/>
  <c r="BT178" i="43"/>
  <c r="CM178" i="43"/>
  <c r="AA178" i="43"/>
  <c r="CX178" i="43"/>
  <c r="AL178" i="43"/>
  <c r="CZ178" i="43"/>
  <c r="AW178" i="43"/>
  <c r="U178" i="43"/>
  <c r="CG178" i="43"/>
  <c r="BE178" i="43"/>
  <c r="BI178" i="43"/>
  <c r="AS178" i="43"/>
  <c r="AN178" i="43"/>
  <c r="CE178" i="43"/>
  <c r="S178" i="43"/>
  <c r="DF178" i="43"/>
  <c r="AT178" i="43"/>
  <c r="CY178" i="43"/>
  <c r="CN178" i="43"/>
  <c r="DG178" i="43"/>
  <c r="AU178" i="43"/>
  <c r="AR178" i="43"/>
  <c r="BV178" i="43"/>
  <c r="CB178" i="43"/>
  <c r="X178" i="43"/>
  <c r="CJ178" i="43"/>
  <c r="BW178" i="43"/>
  <c r="DH178" i="43"/>
  <c r="CH178" i="43"/>
  <c r="V178" i="43"/>
  <c r="BN178" i="43"/>
  <c r="N178" i="43"/>
  <c r="BM178" i="43"/>
  <c r="AK178" i="43"/>
  <c r="CW178" i="43"/>
  <c r="BU178" i="43"/>
  <c r="DE178" i="43"/>
  <c r="AC178" i="43"/>
  <c r="BP178" i="43"/>
  <c r="BO178" i="43"/>
  <c r="CR178" i="43"/>
  <c r="CP178" i="43"/>
  <c r="AD178" i="43"/>
  <c r="BC178" i="43"/>
  <c r="CV178" i="43"/>
  <c r="CQ178" i="43"/>
  <c r="AE178" i="43"/>
  <c r="L178" i="43"/>
  <c r="BF178" i="43"/>
  <c r="CI178" i="43"/>
  <c r="CT178" i="43"/>
  <c r="AV178" i="43"/>
  <c r="BG178" i="43"/>
  <c r="BX178" i="43"/>
  <c r="BR178" i="43"/>
  <c r="BS178" i="43"/>
  <c r="R178" i="43"/>
  <c r="BA178" i="43"/>
  <c r="CO178" i="43"/>
  <c r="BZ178" i="43"/>
  <c r="CA178" i="43"/>
  <c r="W178" i="43"/>
  <c r="AF178" i="43"/>
  <c r="Y178" i="43"/>
  <c r="AB178" i="43"/>
  <c r="BD178" i="43"/>
  <c r="O178" i="43"/>
  <c r="AX178" i="43"/>
  <c r="BB178" i="43"/>
  <c r="CC178" i="43"/>
  <c r="AZ178" i="43"/>
  <c r="AP178" i="43"/>
  <c r="Q178" i="43"/>
  <c r="CK178" i="43"/>
  <c r="AY178" i="43"/>
  <c r="CD178" i="43"/>
  <c r="DB178" i="43"/>
  <c r="DC178" i="43"/>
  <c r="AM178" i="43"/>
  <c r="M178" i="43"/>
  <c r="BH178" i="43"/>
  <c r="AQ178" i="43"/>
  <c r="H179" i="43"/>
  <c r="L179" i="43"/>
  <c r="AB179" i="43"/>
  <c r="AR179" i="43"/>
  <c r="BH179" i="43"/>
  <c r="BX179" i="43"/>
  <c r="CN179" i="43"/>
  <c r="DD179" i="43"/>
  <c r="U179" i="43"/>
  <c r="AK179" i="43"/>
  <c r="BA179" i="43"/>
  <c r="BQ179" i="43"/>
  <c r="CG179" i="43"/>
  <c r="CW179" i="43"/>
  <c r="R179" i="43"/>
  <c r="AH179" i="43"/>
  <c r="AX179" i="43"/>
  <c r="BN179" i="43"/>
  <c r="CD179" i="43"/>
  <c r="CT179" i="43"/>
  <c r="O179" i="43"/>
  <c r="CA179" i="43"/>
  <c r="DC179" i="43"/>
  <c r="BO179" i="43"/>
  <c r="CM179" i="43"/>
  <c r="BS179" i="43"/>
  <c r="BW179" i="43"/>
  <c r="P179" i="43"/>
  <c r="AF179" i="43"/>
  <c r="AV179" i="43"/>
  <c r="BL179" i="43"/>
  <c r="CB179" i="43"/>
  <c r="CR179" i="43"/>
  <c r="DH179" i="43"/>
  <c r="Y179" i="43"/>
  <c r="AO179" i="43"/>
  <c r="BE179" i="43"/>
  <c r="BU179" i="43"/>
  <c r="CK179" i="43"/>
  <c r="DA179" i="43"/>
  <c r="V179" i="43"/>
  <c r="AL179" i="43"/>
  <c r="BB179" i="43"/>
  <c r="BR179" i="43"/>
  <c r="CH179" i="43"/>
  <c r="CX179" i="43"/>
  <c r="AE179" i="43"/>
  <c r="CQ179" i="43"/>
  <c r="S179" i="43"/>
  <c r="CE179" i="43"/>
  <c r="W179" i="43"/>
  <c r="CI179" i="43"/>
  <c r="T179" i="43"/>
  <c r="AJ179" i="43"/>
  <c r="AZ179" i="43"/>
  <c r="BP179" i="43"/>
  <c r="CF179" i="43"/>
  <c r="CV179" i="43"/>
  <c r="M179" i="43"/>
  <c r="AC179" i="43"/>
  <c r="AS179" i="43"/>
  <c r="BI179" i="43"/>
  <c r="BY179" i="43"/>
  <c r="CO179" i="43"/>
  <c r="DE179" i="43"/>
  <c r="Z179" i="43"/>
  <c r="AP179" i="43"/>
  <c r="BF179" i="43"/>
  <c r="BV179" i="43"/>
  <c r="CL179" i="43"/>
  <c r="DB179" i="43"/>
  <c r="AU179" i="43"/>
  <c r="DG179" i="43"/>
  <c r="AI179" i="43"/>
  <c r="CU179" i="43"/>
  <c r="AM179" i="43"/>
  <c r="CY179" i="43"/>
  <c r="X179" i="43"/>
  <c r="CJ179" i="43"/>
  <c r="AW179" i="43"/>
  <c r="N179" i="43"/>
  <c r="BZ179" i="43"/>
  <c r="BG179" i="43"/>
  <c r="AA179" i="43"/>
  <c r="AN179" i="43"/>
  <c r="CZ179" i="43"/>
  <c r="BM179" i="43"/>
  <c r="AD179" i="43"/>
  <c r="CP179" i="43"/>
  <c r="AY179" i="43"/>
  <c r="AG179" i="43"/>
  <c r="BJ179" i="43"/>
  <c r="BC179" i="43"/>
  <c r="BD179" i="43"/>
  <c r="Q179" i="43"/>
  <c r="CC179" i="43"/>
  <c r="AT179" i="43"/>
  <c r="DF179" i="43"/>
  <c r="AQ179" i="43"/>
  <c r="BT179" i="43"/>
  <c r="CS179" i="43"/>
  <c r="BK179" i="43"/>
  <c r="H180" i="43"/>
  <c r="AA180" i="43"/>
  <c r="AQ180" i="43"/>
  <c r="X180" i="43"/>
  <c r="AN180" i="43"/>
  <c r="BD180" i="43"/>
  <c r="BT180" i="43"/>
  <c r="M180" i="43"/>
  <c r="AC180" i="43"/>
  <c r="AS180" i="43"/>
  <c r="BI180" i="43"/>
  <c r="BY180" i="43"/>
  <c r="CO180" i="43"/>
  <c r="DE180" i="43"/>
  <c r="BG180" i="43"/>
  <c r="CL180" i="43"/>
  <c r="DG180" i="43"/>
  <c r="CZ180" i="43"/>
  <c r="BB180" i="43"/>
  <c r="CH180" i="43"/>
  <c r="DC180" i="43"/>
  <c r="CP180" i="43"/>
  <c r="AU180" i="43"/>
  <c r="CA180" i="43"/>
  <c r="CY180" i="43"/>
  <c r="CD180" i="43"/>
  <c r="W180" i="43"/>
  <c r="AJ180" i="43"/>
  <c r="CF180" i="43"/>
  <c r="AO180" i="43"/>
  <c r="CK180" i="43"/>
  <c r="AY180" i="43"/>
  <c r="CJ180" i="43"/>
  <c r="CX180" i="43"/>
  <c r="BS180" i="43"/>
  <c r="O180" i="43"/>
  <c r="AE180" i="43"/>
  <c r="L180" i="43"/>
  <c r="AB180" i="43"/>
  <c r="AR180" i="43"/>
  <c r="BH180" i="43"/>
  <c r="BX180" i="43"/>
  <c r="Q180" i="43"/>
  <c r="AG180" i="43"/>
  <c r="AW180" i="43"/>
  <c r="BM180" i="43"/>
  <c r="CC180" i="43"/>
  <c r="CS180" i="43"/>
  <c r="Z180" i="43"/>
  <c r="BO180" i="43"/>
  <c r="CQ180" i="43"/>
  <c r="AL180" i="43"/>
  <c r="N180" i="43"/>
  <c r="BJ180" i="43"/>
  <c r="CM180" i="43"/>
  <c r="DH180" i="43"/>
  <c r="DF180" i="43"/>
  <c r="BC180" i="43"/>
  <c r="CI180" i="43"/>
  <c r="DD180" i="43"/>
  <c r="CU180" i="43"/>
  <c r="AM180" i="43"/>
  <c r="AZ180" i="43"/>
  <c r="Y180" i="43"/>
  <c r="BU180" i="43"/>
  <c r="CE180" i="43"/>
  <c r="AT180" i="43"/>
  <c r="BN180" i="43"/>
  <c r="CT180" i="43"/>
  <c r="S180" i="43"/>
  <c r="AI180" i="43"/>
  <c r="P180" i="43"/>
  <c r="AF180" i="43"/>
  <c r="AV180" i="43"/>
  <c r="BL180" i="43"/>
  <c r="CB180" i="43"/>
  <c r="U180" i="43"/>
  <c r="AK180" i="43"/>
  <c r="BA180" i="43"/>
  <c r="BQ180" i="43"/>
  <c r="CG180" i="43"/>
  <c r="CW180" i="43"/>
  <c r="AP180" i="43"/>
  <c r="BW180" i="43"/>
  <c r="CV180" i="43"/>
  <c r="BV180" i="43"/>
  <c r="AD180" i="43"/>
  <c r="BR180" i="43"/>
  <c r="CR180" i="43"/>
  <c r="AX180" i="43"/>
  <c r="R180" i="43"/>
  <c r="BK180" i="43"/>
  <c r="CN180" i="43"/>
  <c r="V180" i="43"/>
  <c r="T180" i="43"/>
  <c r="BP180" i="43"/>
  <c r="BE180" i="43"/>
  <c r="DA180" i="43"/>
  <c r="DB180" i="43"/>
  <c r="BZ180" i="43"/>
  <c r="AH180" i="43"/>
  <c r="BF180" i="43"/>
  <c r="H181" i="43"/>
  <c r="X181" i="43"/>
  <c r="AN181" i="43"/>
  <c r="AE181" i="43"/>
  <c r="AX181" i="43"/>
  <c r="BN181" i="43"/>
  <c r="CD181" i="43"/>
  <c r="CT181" i="43"/>
  <c r="S181" i="43"/>
  <c r="BQ181" i="43"/>
  <c r="Q181" i="43"/>
  <c r="AL181" i="43"/>
  <c r="BC181" i="43"/>
  <c r="BS181" i="43"/>
  <c r="CI181" i="43"/>
  <c r="CY181" i="43"/>
  <c r="AS181" i="43"/>
  <c r="CW181" i="43"/>
  <c r="AC181" i="43"/>
  <c r="AV181" i="43"/>
  <c r="BL181" i="43"/>
  <c r="CB181" i="43"/>
  <c r="CR181" i="43"/>
  <c r="DH181" i="43"/>
  <c r="BA181" i="43"/>
  <c r="CS181" i="43"/>
  <c r="L181" i="43"/>
  <c r="AB181" i="43"/>
  <c r="O181" i="43"/>
  <c r="AK181" i="43"/>
  <c r="BB181" i="43"/>
  <c r="BR181" i="43"/>
  <c r="CH181" i="43"/>
  <c r="CX181" i="43"/>
  <c r="AI181" i="43"/>
  <c r="CC181" i="43"/>
  <c r="V181" i="43"/>
  <c r="AQ181" i="43"/>
  <c r="BG181" i="43"/>
  <c r="BW181" i="43"/>
  <c r="CM181" i="43"/>
  <c r="DC181" i="43"/>
  <c r="BE181" i="43"/>
  <c r="M181" i="43"/>
  <c r="AH181" i="43"/>
  <c r="AZ181" i="43"/>
  <c r="BP181" i="43"/>
  <c r="CF181" i="43"/>
  <c r="CV181" i="43"/>
  <c r="N181" i="43"/>
  <c r="BM181" i="43"/>
  <c r="DE181" i="43"/>
  <c r="P181" i="43"/>
  <c r="AF181" i="43"/>
  <c r="U181" i="43"/>
  <c r="AP181" i="43"/>
  <c r="BF181" i="43"/>
  <c r="BV181" i="43"/>
  <c r="CL181" i="43"/>
  <c r="DB181" i="43"/>
  <c r="AW181" i="43"/>
  <c r="CO181" i="43"/>
  <c r="AA181" i="43"/>
  <c r="AU181" i="43"/>
  <c r="BK181" i="43"/>
  <c r="CA181" i="43"/>
  <c r="CQ181" i="43"/>
  <c r="DG181" i="43"/>
  <c r="BY181" i="43"/>
  <c r="R181" i="43"/>
  <c r="AM181" i="43"/>
  <c r="BD181" i="43"/>
  <c r="BT181" i="43"/>
  <c r="CJ181" i="43"/>
  <c r="CZ181" i="43"/>
  <c r="AD181" i="43"/>
  <c r="BU181" i="43"/>
  <c r="AT181" i="43"/>
  <c r="DF181" i="43"/>
  <c r="AY181" i="43"/>
  <c r="Y181" i="43"/>
  <c r="BH181" i="43"/>
  <c r="AO181" i="43"/>
  <c r="T181" i="43"/>
  <c r="BJ181" i="43"/>
  <c r="BI181" i="43"/>
  <c r="BO181" i="43"/>
  <c r="CK181" i="43"/>
  <c r="BX181" i="43"/>
  <c r="CG181" i="43"/>
  <c r="Z181" i="43"/>
  <c r="AG181" i="43"/>
  <c r="AR181" i="43"/>
  <c r="AJ181" i="43"/>
  <c r="BZ181" i="43"/>
  <c r="DA181" i="43"/>
  <c r="CE181" i="43"/>
  <c r="W181" i="43"/>
  <c r="CN181" i="43"/>
  <c r="CP181" i="43"/>
  <c r="CU181" i="43"/>
  <c r="DD181" i="43"/>
  <c r="L103" i="43"/>
  <c r="P103" i="43"/>
  <c r="T103" i="43"/>
  <c r="X103" i="43"/>
  <c r="AB103" i="43"/>
  <c r="AF103" i="43"/>
  <c r="AJ103" i="43"/>
  <c r="AN103" i="43"/>
  <c r="AR103" i="43"/>
  <c r="AV103" i="43"/>
  <c r="AZ103" i="43"/>
  <c r="BD103" i="43"/>
  <c r="BH103" i="43"/>
  <c r="BL103" i="43"/>
  <c r="BP103" i="43"/>
  <c r="BT103" i="43"/>
  <c r="BX103" i="43"/>
  <c r="CB103" i="43"/>
  <c r="CF103" i="43"/>
  <c r="CJ103" i="43"/>
  <c r="CN103" i="43"/>
  <c r="CR103" i="43"/>
  <c r="CV103" i="43"/>
  <c r="CZ103" i="43"/>
  <c r="DD103" i="43"/>
  <c r="DH103" i="43"/>
  <c r="M103" i="43"/>
  <c r="Q103" i="43"/>
  <c r="U103" i="43"/>
  <c r="Y103" i="43"/>
  <c r="AC103" i="43"/>
  <c r="AG103" i="43"/>
  <c r="AK103" i="43"/>
  <c r="AO103" i="43"/>
  <c r="AS103" i="43"/>
  <c r="AW103" i="43"/>
  <c r="BA103" i="43"/>
  <c r="BE103" i="43"/>
  <c r="BI103" i="43"/>
  <c r="BM103" i="43"/>
  <c r="BQ103" i="43"/>
  <c r="BU103" i="43"/>
  <c r="BY103" i="43"/>
  <c r="CC103" i="43"/>
  <c r="CG103" i="43"/>
  <c r="CK103" i="43"/>
  <c r="CO103" i="43"/>
  <c r="CS103" i="43"/>
  <c r="CW103" i="43"/>
  <c r="DA103" i="43"/>
  <c r="DE103" i="43"/>
  <c r="N103" i="43"/>
  <c r="R103" i="43"/>
  <c r="V103" i="43"/>
  <c r="Z103" i="43"/>
  <c r="AD103" i="43"/>
  <c r="AH103" i="43"/>
  <c r="AL103" i="43"/>
  <c r="AP103" i="43"/>
  <c r="AT103" i="43"/>
  <c r="AX103" i="43"/>
  <c r="BB103" i="43"/>
  <c r="BF103" i="43"/>
  <c r="BJ103" i="43"/>
  <c r="BN103" i="43"/>
  <c r="BR103" i="43"/>
  <c r="BV103" i="43"/>
  <c r="BZ103" i="43"/>
  <c r="CD103" i="43"/>
  <c r="CH103" i="43"/>
  <c r="CL103" i="43"/>
  <c r="CP103" i="43"/>
  <c r="CT103" i="43"/>
  <c r="CX103" i="43"/>
  <c r="DB103" i="43"/>
  <c r="DF103" i="43"/>
  <c r="W103" i="43"/>
  <c r="AM103" i="43"/>
  <c r="BC103" i="43"/>
  <c r="BS103" i="43"/>
  <c r="CI103" i="43"/>
  <c r="CY103" i="43"/>
  <c r="AA103" i="43"/>
  <c r="AQ103" i="43"/>
  <c r="BG103" i="43"/>
  <c r="BW103" i="43"/>
  <c r="CM103" i="43"/>
  <c r="DC103" i="43"/>
  <c r="O103" i="43"/>
  <c r="AE103" i="43"/>
  <c r="AU103" i="43"/>
  <c r="BK103" i="43"/>
  <c r="CA103" i="43"/>
  <c r="CQ103" i="43"/>
  <c r="DG103" i="43"/>
  <c r="AY103" i="43"/>
  <c r="BO103" i="43"/>
  <c r="S103" i="43"/>
  <c r="CE103" i="43"/>
  <c r="AI103" i="43"/>
  <c r="CU103" i="43"/>
  <c r="W18" i="48"/>
  <c r="H28" i="39"/>
  <c r="H29" i="39" s="1"/>
  <c r="C9" i="44" s="1"/>
  <c r="H28" i="37"/>
  <c r="H29" i="37" s="1"/>
  <c r="C7" i="44" s="1"/>
  <c r="D8" i="2"/>
  <c r="C8" i="2"/>
  <c r="P19" i="2"/>
  <c r="J19" i="2"/>
  <c r="L19" i="2" s="1"/>
  <c r="C19" i="2"/>
  <c r="D19" i="2" s="1"/>
  <c r="P18" i="2"/>
  <c r="R18" i="2" s="1"/>
  <c r="J18" i="2"/>
  <c r="L18" i="2" s="1"/>
  <c r="C18" i="2"/>
  <c r="E18" i="2" s="1"/>
  <c r="C25" i="2" s="1"/>
  <c r="P17" i="2"/>
  <c r="R17" i="2" s="1"/>
  <c r="J17" i="2"/>
  <c r="C17" i="2"/>
  <c r="D17" i="2" s="1"/>
  <c r="P16" i="2"/>
  <c r="J16" i="2"/>
  <c r="K16" i="2" s="1"/>
  <c r="C16" i="2"/>
  <c r="H7" i="2"/>
  <c r="H6" i="2"/>
  <c r="H5" i="2"/>
  <c r="B10" i="1"/>
  <c r="C4" i="36" l="1"/>
  <c r="C4" i="39"/>
  <c r="C4" i="41"/>
  <c r="C4" i="42"/>
  <c r="C4" i="38"/>
  <c r="C4" i="37"/>
  <c r="C4" i="35"/>
  <c r="C4" i="34"/>
  <c r="C4" i="40"/>
  <c r="Q19" i="2"/>
  <c r="R19" i="2"/>
  <c r="Q16" i="2"/>
  <c r="R16" i="2"/>
  <c r="L16" i="2"/>
  <c r="E16" i="2"/>
  <c r="C23" i="2" s="1"/>
  <c r="D16" i="2"/>
  <c r="B23" i="2" s="1"/>
  <c r="B26" i="2"/>
  <c r="C4" i="2"/>
  <c r="K17" i="2"/>
  <c r="L17" i="2"/>
  <c r="H8" i="2"/>
  <c r="G19" i="2" s="1"/>
  <c r="E19" i="2"/>
  <c r="C26" i="2" s="1"/>
  <c r="D26" i="2" s="1"/>
  <c r="B24" i="2"/>
  <c r="Q17" i="2"/>
  <c r="K18" i="2"/>
  <c r="E17" i="2"/>
  <c r="C24" i="2" s="1"/>
  <c r="D18" i="2"/>
  <c r="Q18" i="2"/>
  <c r="K19" i="2"/>
  <c r="N5" i="35" l="1"/>
  <c r="O5" i="35"/>
  <c r="N5" i="41"/>
  <c r="O5" i="41"/>
  <c r="N5" i="42"/>
  <c r="O5" i="42"/>
  <c r="N5" i="37"/>
  <c r="O5" i="37"/>
  <c r="N5" i="39"/>
  <c r="O5" i="39"/>
  <c r="N5" i="34"/>
  <c r="O5" i="34"/>
  <c r="N5" i="40"/>
  <c r="O5" i="40"/>
  <c r="N5" i="38"/>
  <c r="O5" i="38"/>
  <c r="N5" i="36"/>
  <c r="O5" i="36"/>
  <c r="G16" i="2"/>
  <c r="G23" i="2" s="1"/>
  <c r="B25" i="2"/>
  <c r="D25" i="2" s="1"/>
  <c r="G18" i="2"/>
  <c r="G25" i="2" s="1"/>
  <c r="G17" i="2"/>
  <c r="G24" i="2" s="1"/>
  <c r="N5" i="2"/>
  <c r="O5" i="2"/>
  <c r="F19" i="2"/>
  <c r="F26" i="2" s="1"/>
  <c r="C28" i="2"/>
  <c r="D30" i="2" s="1"/>
  <c r="G26" i="2"/>
  <c r="D23" i="2"/>
  <c r="F18" i="2"/>
  <c r="F25" i="2" s="1"/>
  <c r="F24" i="2"/>
  <c r="D24" i="2"/>
  <c r="S19" i="38" l="1"/>
  <c r="B54" i="43" s="1"/>
  <c r="E54" i="43" s="1"/>
  <c r="S16" i="38"/>
  <c r="S18" i="38"/>
  <c r="B53" i="43" s="1"/>
  <c r="E53" i="43" s="1"/>
  <c r="M18" i="38"/>
  <c r="B49" i="43" s="1"/>
  <c r="E49" i="43" s="1"/>
  <c r="M16" i="38"/>
  <c r="B47" i="43" s="1"/>
  <c r="E47" i="43" s="1"/>
  <c r="M17" i="38"/>
  <c r="B48" i="43" s="1"/>
  <c r="E48" i="43" s="1"/>
  <c r="M19" i="38"/>
  <c r="B50" i="43" s="1"/>
  <c r="E50" i="43" s="1"/>
  <c r="S17" i="38"/>
  <c r="B52" i="43" s="1"/>
  <c r="E52" i="43" s="1"/>
  <c r="S18" i="34"/>
  <c r="B21" i="43" s="1"/>
  <c r="E21" i="43" s="1"/>
  <c r="M17" i="34"/>
  <c r="S16" i="34"/>
  <c r="B19" i="43" s="1"/>
  <c r="E19" i="43" s="1"/>
  <c r="S19" i="34"/>
  <c r="B22" i="43" s="1"/>
  <c r="E22" i="43" s="1"/>
  <c r="S17" i="34"/>
  <c r="B20" i="43" s="1"/>
  <c r="E20" i="43" s="1"/>
  <c r="M19" i="34"/>
  <c r="B18" i="43" s="1"/>
  <c r="E18" i="43" s="1"/>
  <c r="M16" i="34"/>
  <c r="M18" i="34"/>
  <c r="B17" i="43" s="1"/>
  <c r="E17" i="43" s="1"/>
  <c r="S19" i="37"/>
  <c r="B46" i="43" s="1"/>
  <c r="E46" i="43" s="1"/>
  <c r="S16" i="37"/>
  <c r="B43" i="43" s="1"/>
  <c r="E43" i="43" s="1"/>
  <c r="S17" i="37"/>
  <c r="B44" i="43" s="1"/>
  <c r="E44" i="43" s="1"/>
  <c r="M19" i="37"/>
  <c r="B42" i="43" s="1"/>
  <c r="E42" i="43" s="1"/>
  <c r="M17" i="37"/>
  <c r="B40" i="43" s="1"/>
  <c r="E40" i="43" s="1"/>
  <c r="S18" i="37"/>
  <c r="B45" i="43" s="1"/>
  <c r="E45" i="43" s="1"/>
  <c r="M16" i="37"/>
  <c r="B39" i="43" s="1"/>
  <c r="E39" i="43" s="1"/>
  <c r="M18" i="37"/>
  <c r="B41" i="43" s="1"/>
  <c r="E41" i="43" s="1"/>
  <c r="S19" i="41"/>
  <c r="B78" i="43" s="1"/>
  <c r="E78" i="43" s="1"/>
  <c r="M16" i="41"/>
  <c r="B71" i="43" s="1"/>
  <c r="E71" i="43" s="1"/>
  <c r="S18" i="41"/>
  <c r="B77" i="43" s="1"/>
  <c r="E77" i="43" s="1"/>
  <c r="M18" i="41"/>
  <c r="B73" i="43" s="1"/>
  <c r="E73" i="43" s="1"/>
  <c r="S17" i="41"/>
  <c r="B76" i="43" s="1"/>
  <c r="E76" i="43" s="1"/>
  <c r="M19" i="41"/>
  <c r="B74" i="43" s="1"/>
  <c r="E74" i="43" s="1"/>
  <c r="M17" i="41"/>
  <c r="B72" i="43" s="1"/>
  <c r="E72" i="43" s="1"/>
  <c r="S16" i="41"/>
  <c r="M16" i="36"/>
  <c r="B31" i="43" s="1"/>
  <c r="E31" i="43" s="1"/>
  <c r="M17" i="36"/>
  <c r="B32" i="43" s="1"/>
  <c r="E32" i="43" s="1"/>
  <c r="S18" i="36"/>
  <c r="B37" i="43" s="1"/>
  <c r="E37" i="43" s="1"/>
  <c r="S17" i="36"/>
  <c r="B36" i="43" s="1"/>
  <c r="E36" i="43" s="1"/>
  <c r="M18" i="36"/>
  <c r="B33" i="43" s="1"/>
  <c r="E33" i="43" s="1"/>
  <c r="S19" i="36"/>
  <c r="B38" i="43" s="1"/>
  <c r="E38" i="43" s="1"/>
  <c r="S16" i="36"/>
  <c r="M19" i="36"/>
  <c r="B34" i="43" s="1"/>
  <c r="E34" i="43" s="1"/>
  <c r="S19" i="40"/>
  <c r="B70" i="43" s="1"/>
  <c r="E70" i="43" s="1"/>
  <c r="M16" i="40"/>
  <c r="B63" i="43" s="1"/>
  <c r="E63" i="43" s="1"/>
  <c r="M17" i="40"/>
  <c r="B64" i="43" s="1"/>
  <c r="E64" i="43" s="1"/>
  <c r="S18" i="40"/>
  <c r="B69" i="43" s="1"/>
  <c r="E69" i="43" s="1"/>
  <c r="M18" i="40"/>
  <c r="B65" i="43" s="1"/>
  <c r="E65" i="43" s="1"/>
  <c r="S17" i="40"/>
  <c r="B68" i="43" s="1"/>
  <c r="E68" i="43" s="1"/>
  <c r="M19" i="40"/>
  <c r="B66" i="43" s="1"/>
  <c r="E66" i="43" s="1"/>
  <c r="S16" i="40"/>
  <c r="S19" i="39"/>
  <c r="B62" i="43" s="1"/>
  <c r="E62" i="43" s="1"/>
  <c r="S16" i="39"/>
  <c r="B59" i="43" s="1"/>
  <c r="E59" i="43" s="1"/>
  <c r="S17" i="39"/>
  <c r="B60" i="43" s="1"/>
  <c r="E60" i="43" s="1"/>
  <c r="M19" i="39"/>
  <c r="B58" i="43" s="1"/>
  <c r="E58" i="43" s="1"/>
  <c r="M17" i="39"/>
  <c r="B56" i="43" s="1"/>
  <c r="E56" i="43" s="1"/>
  <c r="S18" i="39"/>
  <c r="B61" i="43" s="1"/>
  <c r="E61" i="43" s="1"/>
  <c r="M16" i="39"/>
  <c r="B55" i="43" s="1"/>
  <c r="E55" i="43" s="1"/>
  <c r="M18" i="39"/>
  <c r="B57" i="43" s="1"/>
  <c r="E57" i="43" s="1"/>
  <c r="S18" i="42"/>
  <c r="B85" i="43" s="1"/>
  <c r="E85" i="43" s="1"/>
  <c r="S19" i="42"/>
  <c r="B86" i="43" s="1"/>
  <c r="E86" i="43" s="1"/>
  <c r="M18" i="42"/>
  <c r="B81" i="43" s="1"/>
  <c r="E81" i="43" s="1"/>
  <c r="M16" i="42"/>
  <c r="B79" i="43" s="1"/>
  <c r="E79" i="43" s="1"/>
  <c r="S17" i="42"/>
  <c r="B84" i="43" s="1"/>
  <c r="E84" i="43" s="1"/>
  <c r="M19" i="42"/>
  <c r="B82" i="43" s="1"/>
  <c r="E82" i="43" s="1"/>
  <c r="M17" i="42"/>
  <c r="B80" i="43" s="1"/>
  <c r="E80" i="43" s="1"/>
  <c r="S16" i="42"/>
  <c r="S19" i="35"/>
  <c r="B30" i="43" s="1"/>
  <c r="E30" i="43" s="1"/>
  <c r="S16" i="35"/>
  <c r="S18" i="35"/>
  <c r="B29" i="43" s="1"/>
  <c r="E29" i="43" s="1"/>
  <c r="M19" i="35"/>
  <c r="B26" i="43" s="1"/>
  <c r="E26" i="43" s="1"/>
  <c r="M18" i="35"/>
  <c r="B25" i="43" s="1"/>
  <c r="E25" i="43" s="1"/>
  <c r="M17" i="35"/>
  <c r="B24" i="43" s="1"/>
  <c r="E24" i="43" s="1"/>
  <c r="S17" i="35"/>
  <c r="B28" i="43" s="1"/>
  <c r="E28" i="43" s="1"/>
  <c r="M16" i="35"/>
  <c r="B23" i="43" s="1"/>
  <c r="E23" i="43" s="1"/>
  <c r="D28" i="2"/>
  <c r="D29" i="2" s="1"/>
  <c r="H26" i="2"/>
  <c r="G28" i="2"/>
  <c r="H30" i="2" s="1"/>
  <c r="H24" i="2"/>
  <c r="H25" i="2"/>
  <c r="W16" i="42" l="1"/>
  <c r="W17" i="42"/>
  <c r="X17" i="42"/>
  <c r="X16" i="42"/>
  <c r="B83" i="43"/>
  <c r="E83" i="43" s="1"/>
  <c r="F79" i="43"/>
  <c r="H79" i="43"/>
  <c r="F80" i="43"/>
  <c r="H80" i="43"/>
  <c r="F81" i="43"/>
  <c r="H81" i="43"/>
  <c r="F82" i="43"/>
  <c r="H82" i="43"/>
  <c r="F86" i="43"/>
  <c r="H86" i="43"/>
  <c r="F84" i="43"/>
  <c r="H84" i="43"/>
  <c r="F85" i="43"/>
  <c r="H85" i="43"/>
  <c r="B75" i="43"/>
  <c r="E75" i="43" s="1"/>
  <c r="AA75" i="43" s="1"/>
  <c r="W17" i="41"/>
  <c r="W16" i="41"/>
  <c r="F73" i="43"/>
  <c r="H73" i="43"/>
  <c r="F72" i="43"/>
  <c r="H72" i="43"/>
  <c r="F77" i="43"/>
  <c r="H77" i="43"/>
  <c r="F74" i="43"/>
  <c r="H74" i="43"/>
  <c r="F71" i="43"/>
  <c r="H71" i="43"/>
  <c r="F76" i="43"/>
  <c r="H76" i="43"/>
  <c r="F78" i="43"/>
  <c r="H78" i="43"/>
  <c r="F69" i="43"/>
  <c r="H69" i="43"/>
  <c r="F66" i="43"/>
  <c r="H66" i="43"/>
  <c r="F64" i="43"/>
  <c r="H64" i="43"/>
  <c r="B67" i="43"/>
  <c r="E67" i="43" s="1"/>
  <c r="W17" i="40"/>
  <c r="W16" i="40"/>
  <c r="F68" i="43"/>
  <c r="H68" i="43"/>
  <c r="F63" i="43"/>
  <c r="H63" i="43"/>
  <c r="F65" i="43"/>
  <c r="H65" i="43"/>
  <c r="F70" i="43"/>
  <c r="H70" i="43"/>
  <c r="F58" i="43"/>
  <c r="H58" i="43"/>
  <c r="F55" i="43"/>
  <c r="H55" i="43"/>
  <c r="F60" i="43"/>
  <c r="H60" i="43"/>
  <c r="F57" i="43"/>
  <c r="H57" i="43"/>
  <c r="F61" i="43"/>
  <c r="H61" i="43"/>
  <c r="F59" i="43"/>
  <c r="H59" i="43"/>
  <c r="F56" i="43"/>
  <c r="H56" i="43"/>
  <c r="F62" i="43"/>
  <c r="H62" i="43"/>
  <c r="F50" i="43"/>
  <c r="H50" i="43"/>
  <c r="F52" i="43"/>
  <c r="H52" i="43"/>
  <c r="F53" i="43"/>
  <c r="H53" i="43"/>
  <c r="F48" i="43"/>
  <c r="H48" i="43"/>
  <c r="B51" i="43"/>
  <c r="E51" i="43" s="1"/>
  <c r="W16" i="38"/>
  <c r="W17" i="38"/>
  <c r="F49" i="43"/>
  <c r="H49" i="43"/>
  <c r="F47" i="43"/>
  <c r="H47" i="43"/>
  <c r="F54" i="43"/>
  <c r="H54" i="43"/>
  <c r="F39" i="43"/>
  <c r="H39" i="43"/>
  <c r="F44" i="43"/>
  <c r="H44" i="43"/>
  <c r="F42" i="43"/>
  <c r="H42" i="43"/>
  <c r="F45" i="43"/>
  <c r="H45" i="43"/>
  <c r="F43" i="43"/>
  <c r="H43" i="43"/>
  <c r="F41" i="43"/>
  <c r="H41" i="43"/>
  <c r="F40" i="43"/>
  <c r="H40" i="43"/>
  <c r="F46" i="43"/>
  <c r="H46" i="43"/>
  <c r="F36" i="43"/>
  <c r="H36" i="43"/>
  <c r="F37" i="43"/>
  <c r="H37" i="43"/>
  <c r="F34" i="43"/>
  <c r="H34" i="43"/>
  <c r="F38" i="43"/>
  <c r="H38" i="43"/>
  <c r="F32" i="43"/>
  <c r="H32" i="43"/>
  <c r="B35" i="43"/>
  <c r="E35" i="43" s="1"/>
  <c r="W16" i="36"/>
  <c r="W17" i="36"/>
  <c r="F33" i="43"/>
  <c r="H33" i="43"/>
  <c r="F31" i="43"/>
  <c r="H31" i="43"/>
  <c r="F26" i="43"/>
  <c r="H26" i="43"/>
  <c r="F29" i="43"/>
  <c r="H29" i="43"/>
  <c r="F24" i="43"/>
  <c r="H24" i="43"/>
  <c r="B27" i="43"/>
  <c r="E27" i="43" s="1"/>
  <c r="W16" i="35"/>
  <c r="W17" i="35"/>
  <c r="F23" i="43"/>
  <c r="H23" i="43"/>
  <c r="F28" i="43"/>
  <c r="H28" i="43"/>
  <c r="F25" i="43"/>
  <c r="H25" i="43"/>
  <c r="F30" i="43"/>
  <c r="H30" i="43"/>
  <c r="D3" i="44"/>
  <c r="D3" i="62"/>
  <c r="F22" i="43"/>
  <c r="H22" i="43"/>
  <c r="B15" i="43"/>
  <c r="E15" i="43" s="1"/>
  <c r="F19" i="43"/>
  <c r="H19" i="43"/>
  <c r="F17" i="43"/>
  <c r="H17" i="43"/>
  <c r="F18" i="43"/>
  <c r="H18" i="43"/>
  <c r="B16" i="43"/>
  <c r="E16" i="43" s="1"/>
  <c r="Q16" i="43" s="1"/>
  <c r="F20" i="43"/>
  <c r="H20" i="43"/>
  <c r="F21" i="43"/>
  <c r="H21" i="43"/>
  <c r="L25" i="43"/>
  <c r="P25" i="43"/>
  <c r="T25" i="43"/>
  <c r="X25" i="43"/>
  <c r="AB25" i="43"/>
  <c r="AF25" i="43"/>
  <c r="AJ25" i="43"/>
  <c r="AN25" i="43"/>
  <c r="AR25" i="43"/>
  <c r="AV25" i="43"/>
  <c r="AZ25" i="43"/>
  <c r="BD25" i="43"/>
  <c r="BH25" i="43"/>
  <c r="BL25" i="43"/>
  <c r="BP25" i="43"/>
  <c r="BT25" i="43"/>
  <c r="BX25" i="43"/>
  <c r="CB25" i="43"/>
  <c r="CF25" i="43"/>
  <c r="CJ25" i="43"/>
  <c r="CN25" i="43"/>
  <c r="CR25" i="43"/>
  <c r="CV25" i="43"/>
  <c r="CZ25" i="43"/>
  <c r="DD25" i="43"/>
  <c r="DH25" i="43"/>
  <c r="Q25" i="43"/>
  <c r="V25" i="43"/>
  <c r="AA25" i="43"/>
  <c r="AG25" i="43"/>
  <c r="AL25" i="43"/>
  <c r="AQ25" i="43"/>
  <c r="AW25" i="43"/>
  <c r="BB25" i="43"/>
  <c r="BG25" i="43"/>
  <c r="BM25" i="43"/>
  <c r="BR25" i="43"/>
  <c r="BW25" i="43"/>
  <c r="CC25" i="43"/>
  <c r="CH25" i="43"/>
  <c r="CM25" i="43"/>
  <c r="CS25" i="43"/>
  <c r="CX25" i="43"/>
  <c r="DC25" i="43"/>
  <c r="R25" i="43"/>
  <c r="Y25" i="43"/>
  <c r="AE25" i="43"/>
  <c r="AM25" i="43"/>
  <c r="AT25" i="43"/>
  <c r="BA25" i="43"/>
  <c r="BI25" i="43"/>
  <c r="BO25" i="43"/>
  <c r="BV25" i="43"/>
  <c r="CD25" i="43"/>
  <c r="CK25" i="43"/>
  <c r="CQ25" i="43"/>
  <c r="CY25" i="43"/>
  <c r="DF25" i="43"/>
  <c r="M25" i="43"/>
  <c r="S25" i="43"/>
  <c r="Z25" i="43"/>
  <c r="AH25" i="43"/>
  <c r="AO25" i="43"/>
  <c r="AU25" i="43"/>
  <c r="BC25" i="43"/>
  <c r="BJ25" i="43"/>
  <c r="BQ25" i="43"/>
  <c r="BY25" i="43"/>
  <c r="CE25" i="43"/>
  <c r="CL25" i="43"/>
  <c r="CT25" i="43"/>
  <c r="DA25" i="43"/>
  <c r="DG25" i="43"/>
  <c r="O25" i="43"/>
  <c r="AD25" i="43"/>
  <c r="AS25" i="43"/>
  <c r="BF25" i="43"/>
  <c r="BU25" i="43"/>
  <c r="CI25" i="43"/>
  <c r="CW25" i="43"/>
  <c r="U25" i="43"/>
  <c r="AI25" i="43"/>
  <c r="AX25" i="43"/>
  <c r="BK25" i="43"/>
  <c r="BZ25" i="43"/>
  <c r="CO25" i="43"/>
  <c r="DB25" i="43"/>
  <c r="AK25" i="43"/>
  <c r="BN25" i="43"/>
  <c r="CP25" i="43"/>
  <c r="N25" i="43"/>
  <c r="AP25" i="43"/>
  <c r="BS25" i="43"/>
  <c r="CU25" i="43"/>
  <c r="W25" i="43"/>
  <c r="AY25" i="43"/>
  <c r="CA25" i="43"/>
  <c r="DE25" i="43"/>
  <c r="AC25" i="43"/>
  <c r="BE25" i="43"/>
  <c r="CG25" i="43"/>
  <c r="Z26" i="43"/>
  <c r="AP26" i="43"/>
  <c r="BF26" i="43"/>
  <c r="BV26" i="43"/>
  <c r="CL26" i="43"/>
  <c r="DB26" i="43"/>
  <c r="W26" i="43"/>
  <c r="AM26" i="43"/>
  <c r="BC26" i="43"/>
  <c r="BS26" i="43"/>
  <c r="CI26" i="43"/>
  <c r="CY26" i="43"/>
  <c r="P26" i="43"/>
  <c r="AF26" i="43"/>
  <c r="AV26" i="43"/>
  <c r="BL26" i="43"/>
  <c r="CB26" i="43"/>
  <c r="CR26" i="43"/>
  <c r="DH26" i="43"/>
  <c r="BQ26" i="43"/>
  <c r="AO26" i="43"/>
  <c r="DA26" i="43"/>
  <c r="BI26" i="43"/>
  <c r="BM26" i="43"/>
  <c r="AG26" i="43"/>
  <c r="AT26" i="43"/>
  <c r="BZ26" i="43"/>
  <c r="DF26" i="43"/>
  <c r="AA26" i="43"/>
  <c r="BG26" i="43"/>
  <c r="CM26" i="43"/>
  <c r="T26" i="43"/>
  <c r="AZ26" i="43"/>
  <c r="BP26" i="43"/>
  <c r="CV26" i="43"/>
  <c r="CG26" i="43"/>
  <c r="M26" i="43"/>
  <c r="Q26" i="43"/>
  <c r="N26" i="43"/>
  <c r="AD26" i="43"/>
  <c r="BJ26" i="43"/>
  <c r="CP26" i="43"/>
  <c r="AQ26" i="43"/>
  <c r="BW26" i="43"/>
  <c r="DC26" i="43"/>
  <c r="AJ26" i="43"/>
  <c r="CF26" i="43"/>
  <c r="U26" i="43"/>
  <c r="BE26" i="43"/>
  <c r="BY26" i="43"/>
  <c r="R26" i="43"/>
  <c r="AH26" i="43"/>
  <c r="AX26" i="43"/>
  <c r="BN26" i="43"/>
  <c r="CD26" i="43"/>
  <c r="CT26" i="43"/>
  <c r="O26" i="43"/>
  <c r="AE26" i="43"/>
  <c r="AU26" i="43"/>
  <c r="BK26" i="43"/>
  <c r="CA26" i="43"/>
  <c r="CQ26" i="43"/>
  <c r="DG26" i="43"/>
  <c r="X26" i="43"/>
  <c r="AN26" i="43"/>
  <c r="BD26" i="43"/>
  <c r="BT26" i="43"/>
  <c r="CJ26" i="43"/>
  <c r="CZ26" i="43"/>
  <c r="AK26" i="43"/>
  <c r="CW26" i="43"/>
  <c r="BU26" i="43"/>
  <c r="AC26" i="43"/>
  <c r="CO26" i="43"/>
  <c r="CC26" i="43"/>
  <c r="AL26" i="43"/>
  <c r="CX26" i="43"/>
  <c r="BO26" i="43"/>
  <c r="AB26" i="43"/>
  <c r="CN26" i="43"/>
  <c r="CK26" i="43"/>
  <c r="AW26" i="43"/>
  <c r="V26" i="43"/>
  <c r="AY26" i="43"/>
  <c r="Y26" i="43"/>
  <c r="BB26" i="43"/>
  <c r="S26" i="43"/>
  <c r="CE26" i="43"/>
  <c r="AR26" i="43"/>
  <c r="DD26" i="43"/>
  <c r="AS26" i="43"/>
  <c r="BX26" i="43"/>
  <c r="BR26" i="43"/>
  <c r="AI26" i="43"/>
  <c r="CU26" i="43"/>
  <c r="BH26" i="43"/>
  <c r="BA26" i="43"/>
  <c r="DE26" i="43"/>
  <c r="CH26" i="43"/>
  <c r="L26" i="43"/>
  <c r="CS26" i="43"/>
  <c r="N57" i="43"/>
  <c r="R57" i="43"/>
  <c r="V57" i="43"/>
  <c r="Z57" i="43"/>
  <c r="AD57" i="43"/>
  <c r="AH57" i="43"/>
  <c r="AL57" i="43"/>
  <c r="AP57" i="43"/>
  <c r="AT57" i="43"/>
  <c r="AX57" i="43"/>
  <c r="BB57" i="43"/>
  <c r="BF57" i="43"/>
  <c r="BJ57" i="43"/>
  <c r="BN57" i="43"/>
  <c r="BR57" i="43"/>
  <c r="BV57" i="43"/>
  <c r="BZ57" i="43"/>
  <c r="CD57" i="43"/>
  <c r="CH57" i="43"/>
  <c r="CL57" i="43"/>
  <c r="CP57" i="43"/>
  <c r="CT57" i="43"/>
  <c r="CX57" i="43"/>
  <c r="DB57" i="43"/>
  <c r="DF57" i="43"/>
  <c r="O57" i="43"/>
  <c r="S57" i="43"/>
  <c r="W57" i="43"/>
  <c r="AA57" i="43"/>
  <c r="AE57" i="43"/>
  <c r="AI57" i="43"/>
  <c r="AM57" i="43"/>
  <c r="AQ57" i="43"/>
  <c r="AU57" i="43"/>
  <c r="AY57" i="43"/>
  <c r="BC57" i="43"/>
  <c r="BG57" i="43"/>
  <c r="BK57" i="43"/>
  <c r="BO57" i="43"/>
  <c r="BS57" i="43"/>
  <c r="BW57" i="43"/>
  <c r="CA57" i="43"/>
  <c r="CE57" i="43"/>
  <c r="CI57" i="43"/>
  <c r="CM57" i="43"/>
  <c r="CQ57" i="43"/>
  <c r="CU57" i="43"/>
  <c r="CY57" i="43"/>
  <c r="DC57" i="43"/>
  <c r="DG57" i="43"/>
  <c r="L57" i="43"/>
  <c r="P57" i="43"/>
  <c r="T57" i="43"/>
  <c r="X57" i="43"/>
  <c r="AB57" i="43"/>
  <c r="AF57" i="43"/>
  <c r="AJ57" i="43"/>
  <c r="AN57" i="43"/>
  <c r="AR57" i="43"/>
  <c r="AV57" i="43"/>
  <c r="AZ57" i="43"/>
  <c r="BD57" i="43"/>
  <c r="BH57" i="43"/>
  <c r="BL57" i="43"/>
  <c r="BP57" i="43"/>
  <c r="BT57" i="43"/>
  <c r="BX57" i="43"/>
  <c r="CB57" i="43"/>
  <c r="CF57" i="43"/>
  <c r="CJ57" i="43"/>
  <c r="CN57" i="43"/>
  <c r="CR57" i="43"/>
  <c r="CV57" i="43"/>
  <c r="CZ57" i="43"/>
  <c r="DD57" i="43"/>
  <c r="DH57" i="43"/>
  <c r="M57" i="43"/>
  <c r="AC57" i="43"/>
  <c r="AS57" i="43"/>
  <c r="BI57" i="43"/>
  <c r="BY57" i="43"/>
  <c r="CO57" i="43"/>
  <c r="DE57" i="43"/>
  <c r="Q57" i="43"/>
  <c r="AG57" i="43"/>
  <c r="AW57" i="43"/>
  <c r="BM57" i="43"/>
  <c r="CC57" i="43"/>
  <c r="CS57" i="43"/>
  <c r="U57" i="43"/>
  <c r="AK57" i="43"/>
  <c r="BA57" i="43"/>
  <c r="BQ57" i="43"/>
  <c r="CG57" i="43"/>
  <c r="CW57" i="43"/>
  <c r="Y57" i="43"/>
  <c r="CK57" i="43"/>
  <c r="AO57" i="43"/>
  <c r="DA57" i="43"/>
  <c r="BE57" i="43"/>
  <c r="BU57" i="43"/>
  <c r="O69" i="43"/>
  <c r="S69" i="43"/>
  <c r="W69" i="43"/>
  <c r="AA69" i="43"/>
  <c r="AE69" i="43"/>
  <c r="AI69" i="43"/>
  <c r="AM69" i="43"/>
  <c r="AQ69" i="43"/>
  <c r="AU69" i="43"/>
  <c r="AY69" i="43"/>
  <c r="BC69" i="43"/>
  <c r="BG69" i="43"/>
  <c r="BK69" i="43"/>
  <c r="BO69" i="43"/>
  <c r="BS69" i="43"/>
  <c r="BW69" i="43"/>
  <c r="CA69" i="43"/>
  <c r="CE69" i="43"/>
  <c r="CI69" i="43"/>
  <c r="CM69" i="43"/>
  <c r="CQ69" i="43"/>
  <c r="CU69" i="43"/>
  <c r="CY69" i="43"/>
  <c r="DC69" i="43"/>
  <c r="DG69" i="43"/>
  <c r="L69" i="43"/>
  <c r="P69" i="43"/>
  <c r="T69" i="43"/>
  <c r="X69" i="43"/>
  <c r="AB69" i="43"/>
  <c r="AF69" i="43"/>
  <c r="AJ69" i="43"/>
  <c r="AN69" i="43"/>
  <c r="AR69" i="43"/>
  <c r="AV69" i="43"/>
  <c r="AZ69" i="43"/>
  <c r="BD69" i="43"/>
  <c r="BH69" i="43"/>
  <c r="BL69" i="43"/>
  <c r="BP69" i="43"/>
  <c r="BT69" i="43"/>
  <c r="BX69" i="43"/>
  <c r="CB69" i="43"/>
  <c r="CF69" i="43"/>
  <c r="CJ69" i="43"/>
  <c r="CN69" i="43"/>
  <c r="CR69" i="43"/>
  <c r="CV69" i="43"/>
  <c r="CZ69" i="43"/>
  <c r="DD69" i="43"/>
  <c r="DH69" i="43"/>
  <c r="M69" i="43"/>
  <c r="Q69" i="43"/>
  <c r="U69" i="43"/>
  <c r="Y69" i="43"/>
  <c r="AC69" i="43"/>
  <c r="AG69" i="43"/>
  <c r="AK69" i="43"/>
  <c r="AO69" i="43"/>
  <c r="AS69" i="43"/>
  <c r="AW69" i="43"/>
  <c r="BA69" i="43"/>
  <c r="BE69" i="43"/>
  <c r="BI69" i="43"/>
  <c r="BM69" i="43"/>
  <c r="BQ69" i="43"/>
  <c r="BU69" i="43"/>
  <c r="BY69" i="43"/>
  <c r="CC69" i="43"/>
  <c r="CG69" i="43"/>
  <c r="CK69" i="43"/>
  <c r="CO69" i="43"/>
  <c r="CS69" i="43"/>
  <c r="CW69" i="43"/>
  <c r="DA69" i="43"/>
  <c r="DE69" i="43"/>
  <c r="N69" i="43"/>
  <c r="AD69" i="43"/>
  <c r="AT69" i="43"/>
  <c r="BJ69" i="43"/>
  <c r="BZ69" i="43"/>
  <c r="CP69" i="43"/>
  <c r="DF69" i="43"/>
  <c r="R69" i="43"/>
  <c r="AH69" i="43"/>
  <c r="AX69" i="43"/>
  <c r="BN69" i="43"/>
  <c r="CD69" i="43"/>
  <c r="CT69" i="43"/>
  <c r="V69" i="43"/>
  <c r="AL69" i="43"/>
  <c r="BB69" i="43"/>
  <c r="BR69" i="43"/>
  <c r="CH69" i="43"/>
  <c r="CX69" i="43"/>
  <c r="Z69" i="43"/>
  <c r="CL69" i="43"/>
  <c r="AP69" i="43"/>
  <c r="DB69" i="43"/>
  <c r="BF69" i="43"/>
  <c r="BV69" i="43"/>
  <c r="M36" i="43"/>
  <c r="Q36" i="43"/>
  <c r="U36" i="43"/>
  <c r="Y36" i="43"/>
  <c r="AC36" i="43"/>
  <c r="AG36" i="43"/>
  <c r="AK36" i="43"/>
  <c r="AO36" i="43"/>
  <c r="AS36" i="43"/>
  <c r="AW36" i="43"/>
  <c r="BA36" i="43"/>
  <c r="BE36" i="43"/>
  <c r="BI36" i="43"/>
  <c r="BM36" i="43"/>
  <c r="BQ36" i="43"/>
  <c r="BU36" i="43"/>
  <c r="BY36" i="43"/>
  <c r="CC36" i="43"/>
  <c r="CG36" i="43"/>
  <c r="CK36" i="43"/>
  <c r="CO36" i="43"/>
  <c r="CS36" i="43"/>
  <c r="CW36" i="43"/>
  <c r="DA36" i="43"/>
  <c r="DE36" i="43"/>
  <c r="L36" i="43"/>
  <c r="R36" i="43"/>
  <c r="W36" i="43"/>
  <c r="AB36" i="43"/>
  <c r="AH36" i="43"/>
  <c r="AM36" i="43"/>
  <c r="AR36" i="43"/>
  <c r="AX36" i="43"/>
  <c r="BC36" i="43"/>
  <c r="BH36" i="43"/>
  <c r="BN36" i="43"/>
  <c r="BS36" i="43"/>
  <c r="BX36" i="43"/>
  <c r="CD36" i="43"/>
  <c r="CI36" i="43"/>
  <c r="CN36" i="43"/>
  <c r="CT36" i="43"/>
  <c r="CY36" i="43"/>
  <c r="DD36" i="43"/>
  <c r="O36" i="43"/>
  <c r="V36" i="43"/>
  <c r="AD36" i="43"/>
  <c r="AJ36" i="43"/>
  <c r="AQ36" i="43"/>
  <c r="AY36" i="43"/>
  <c r="BF36" i="43"/>
  <c r="BL36" i="43"/>
  <c r="BT36" i="43"/>
  <c r="CA36" i="43"/>
  <c r="CH36" i="43"/>
  <c r="CP36" i="43"/>
  <c r="CV36" i="43"/>
  <c r="DC36" i="43"/>
  <c r="T36" i="43"/>
  <c r="AE36" i="43"/>
  <c r="AN36" i="43"/>
  <c r="AV36" i="43"/>
  <c r="BG36" i="43"/>
  <c r="BP36" i="43"/>
  <c r="BZ36" i="43"/>
  <c r="CJ36" i="43"/>
  <c r="CR36" i="43"/>
  <c r="DB36" i="43"/>
  <c r="N36" i="43"/>
  <c r="X36" i="43"/>
  <c r="AF36" i="43"/>
  <c r="AP36" i="43"/>
  <c r="AZ36" i="43"/>
  <c r="BJ36" i="43"/>
  <c r="BR36" i="43"/>
  <c r="CB36" i="43"/>
  <c r="CL36" i="43"/>
  <c r="CU36" i="43"/>
  <c r="DF36" i="43"/>
  <c r="P36" i="43"/>
  <c r="Z36" i="43"/>
  <c r="AI36" i="43"/>
  <c r="AT36" i="43"/>
  <c r="BB36" i="43"/>
  <c r="BK36" i="43"/>
  <c r="BV36" i="43"/>
  <c r="CE36" i="43"/>
  <c r="CM36" i="43"/>
  <c r="CX36" i="43"/>
  <c r="DG36" i="43"/>
  <c r="S36" i="43"/>
  <c r="BD36" i="43"/>
  <c r="CQ36" i="43"/>
  <c r="AA36" i="43"/>
  <c r="BO36" i="43"/>
  <c r="CZ36" i="43"/>
  <c r="AL36" i="43"/>
  <c r="BW36" i="43"/>
  <c r="DH36" i="43"/>
  <c r="AU36" i="43"/>
  <c r="CF36" i="43"/>
  <c r="M41" i="43"/>
  <c r="Q41" i="43"/>
  <c r="U41" i="43"/>
  <c r="Y41" i="43"/>
  <c r="AC41" i="43"/>
  <c r="AG41" i="43"/>
  <c r="AK41" i="43"/>
  <c r="AO41" i="43"/>
  <c r="AS41" i="43"/>
  <c r="AW41" i="43"/>
  <c r="BA41" i="43"/>
  <c r="BE41" i="43"/>
  <c r="BI41" i="43"/>
  <c r="BM41" i="43"/>
  <c r="BQ41" i="43"/>
  <c r="BU41" i="43"/>
  <c r="BY41" i="43"/>
  <c r="CC41" i="43"/>
  <c r="CG41" i="43"/>
  <c r="CK41" i="43"/>
  <c r="CO41" i="43"/>
  <c r="CS41" i="43"/>
  <c r="CW41" i="43"/>
  <c r="DA41" i="43"/>
  <c r="DE41" i="43"/>
  <c r="N41" i="43"/>
  <c r="S41" i="43"/>
  <c r="X41" i="43"/>
  <c r="AD41" i="43"/>
  <c r="AI41" i="43"/>
  <c r="AN41" i="43"/>
  <c r="AT41" i="43"/>
  <c r="AY41" i="43"/>
  <c r="BD41" i="43"/>
  <c r="BJ41" i="43"/>
  <c r="BO41" i="43"/>
  <c r="BT41" i="43"/>
  <c r="BZ41" i="43"/>
  <c r="CE41" i="43"/>
  <c r="CJ41" i="43"/>
  <c r="CP41" i="43"/>
  <c r="CU41" i="43"/>
  <c r="CZ41" i="43"/>
  <c r="DF41" i="43"/>
  <c r="R41" i="43"/>
  <c r="Z41" i="43"/>
  <c r="AF41" i="43"/>
  <c r="AM41" i="43"/>
  <c r="AU41" i="43"/>
  <c r="BB41" i="43"/>
  <c r="BH41" i="43"/>
  <c r="BP41" i="43"/>
  <c r="BW41" i="43"/>
  <c r="CD41" i="43"/>
  <c r="CL41" i="43"/>
  <c r="CR41" i="43"/>
  <c r="CY41" i="43"/>
  <c r="DG41" i="43"/>
  <c r="L41" i="43"/>
  <c r="T41" i="43"/>
  <c r="AA41" i="43"/>
  <c r="AH41" i="43"/>
  <c r="AP41" i="43"/>
  <c r="AV41" i="43"/>
  <c r="BC41" i="43"/>
  <c r="BK41" i="43"/>
  <c r="BR41" i="43"/>
  <c r="BX41" i="43"/>
  <c r="CF41" i="43"/>
  <c r="CM41" i="43"/>
  <c r="CT41" i="43"/>
  <c r="DB41" i="43"/>
  <c r="DH41" i="43"/>
  <c r="O41" i="43"/>
  <c r="V41" i="43"/>
  <c r="AB41" i="43"/>
  <c r="AJ41" i="43"/>
  <c r="AQ41" i="43"/>
  <c r="AX41" i="43"/>
  <c r="BF41" i="43"/>
  <c r="BL41" i="43"/>
  <c r="BS41" i="43"/>
  <c r="CA41" i="43"/>
  <c r="CH41" i="43"/>
  <c r="CN41" i="43"/>
  <c r="CV41" i="43"/>
  <c r="DC41" i="43"/>
  <c r="AL41" i="43"/>
  <c r="BN41" i="43"/>
  <c r="CQ41" i="43"/>
  <c r="P41" i="43"/>
  <c r="AR41" i="43"/>
  <c r="BV41" i="43"/>
  <c r="CX41" i="43"/>
  <c r="W41" i="43"/>
  <c r="AZ41" i="43"/>
  <c r="CB41" i="43"/>
  <c r="DD41" i="43"/>
  <c r="AE41" i="43"/>
  <c r="BG41" i="43"/>
  <c r="CI41" i="43"/>
  <c r="L17" i="43"/>
  <c r="P17" i="43"/>
  <c r="T17" i="43"/>
  <c r="X17" i="43"/>
  <c r="AB17" i="43"/>
  <c r="AF17" i="43"/>
  <c r="AJ17" i="43"/>
  <c r="AN17" i="43"/>
  <c r="AR17" i="43"/>
  <c r="AV17" i="43"/>
  <c r="AZ17" i="43"/>
  <c r="BD17" i="43"/>
  <c r="BH17" i="43"/>
  <c r="BL17" i="43"/>
  <c r="BP17" i="43"/>
  <c r="BT17" i="43"/>
  <c r="BX17" i="43"/>
  <c r="CB17" i="43"/>
  <c r="N17" i="43"/>
  <c r="S17" i="43"/>
  <c r="Y17" i="43"/>
  <c r="AD17" i="43"/>
  <c r="AI17" i="43"/>
  <c r="AO17" i="43"/>
  <c r="AT17" i="43"/>
  <c r="AY17" i="43"/>
  <c r="BE17" i="43"/>
  <c r="BJ17" i="43"/>
  <c r="BO17" i="43"/>
  <c r="BU17" i="43"/>
  <c r="BZ17" i="43"/>
  <c r="CE17" i="43"/>
  <c r="CI17" i="43"/>
  <c r="CM17" i="43"/>
  <c r="CQ17" i="43"/>
  <c r="CU17" i="43"/>
  <c r="CY17" i="43"/>
  <c r="DC17" i="43"/>
  <c r="DG17" i="43"/>
  <c r="O17" i="43"/>
  <c r="U17" i="43"/>
  <c r="Z17" i="43"/>
  <c r="AE17" i="43"/>
  <c r="AK17" i="43"/>
  <c r="AP17" i="43"/>
  <c r="AU17" i="43"/>
  <c r="BA17" i="43"/>
  <c r="BF17" i="43"/>
  <c r="BK17" i="43"/>
  <c r="BQ17" i="43"/>
  <c r="BV17" i="43"/>
  <c r="CA17" i="43"/>
  <c r="CF17" i="43"/>
  <c r="CJ17" i="43"/>
  <c r="CN17" i="43"/>
  <c r="CR17" i="43"/>
  <c r="CV17" i="43"/>
  <c r="CZ17" i="43"/>
  <c r="DD17" i="43"/>
  <c r="DH17" i="43"/>
  <c r="Q17" i="43"/>
  <c r="AA17" i="43"/>
  <c r="AL17" i="43"/>
  <c r="AW17" i="43"/>
  <c r="BG17" i="43"/>
  <c r="BR17" i="43"/>
  <c r="CC17" i="43"/>
  <c r="CK17" i="43"/>
  <c r="CS17" i="43"/>
  <c r="DA17" i="43"/>
  <c r="W17" i="43"/>
  <c r="AM17" i="43"/>
  <c r="BB17" i="43"/>
  <c r="BN17" i="43"/>
  <c r="CD17" i="43"/>
  <c r="CO17" i="43"/>
  <c r="CX17" i="43"/>
  <c r="M17" i="43"/>
  <c r="AC17" i="43"/>
  <c r="AQ17" i="43"/>
  <c r="BC17" i="43"/>
  <c r="BS17" i="43"/>
  <c r="CG17" i="43"/>
  <c r="CP17" i="43"/>
  <c r="DB17" i="43"/>
  <c r="AG17" i="43"/>
  <c r="BI17" i="43"/>
  <c r="CH17" i="43"/>
  <c r="DE17" i="43"/>
  <c r="AH17" i="43"/>
  <c r="BM17" i="43"/>
  <c r="CL17" i="43"/>
  <c r="DF17" i="43"/>
  <c r="R17" i="43"/>
  <c r="AS17" i="43"/>
  <c r="BW17" i="43"/>
  <c r="CT17" i="43"/>
  <c r="AX17" i="43"/>
  <c r="BY17" i="43"/>
  <c r="CW17" i="43"/>
  <c r="V17" i="43"/>
  <c r="M29" i="43"/>
  <c r="Q29" i="43"/>
  <c r="U29" i="43"/>
  <c r="Y29" i="43"/>
  <c r="AC29" i="43"/>
  <c r="AG29" i="43"/>
  <c r="AK29" i="43"/>
  <c r="AO29" i="43"/>
  <c r="AS29" i="43"/>
  <c r="AW29" i="43"/>
  <c r="BA29" i="43"/>
  <c r="BE29" i="43"/>
  <c r="BI29" i="43"/>
  <c r="BM29" i="43"/>
  <c r="L29" i="43"/>
  <c r="R29" i="43"/>
  <c r="W29" i="43"/>
  <c r="AB29" i="43"/>
  <c r="AH29" i="43"/>
  <c r="AM29" i="43"/>
  <c r="AR29" i="43"/>
  <c r="AX29" i="43"/>
  <c r="BC29" i="43"/>
  <c r="BH29" i="43"/>
  <c r="BN29" i="43"/>
  <c r="BR29" i="43"/>
  <c r="BV29" i="43"/>
  <c r="BZ29" i="43"/>
  <c r="CD29" i="43"/>
  <c r="CH29" i="43"/>
  <c r="CL29" i="43"/>
  <c r="CP29" i="43"/>
  <c r="CT29" i="43"/>
  <c r="CX29" i="43"/>
  <c r="DB29" i="43"/>
  <c r="DF29" i="43"/>
  <c r="N29" i="43"/>
  <c r="T29" i="43"/>
  <c r="AA29" i="43"/>
  <c r="AI29" i="43"/>
  <c r="AP29" i="43"/>
  <c r="AV29" i="43"/>
  <c r="BD29" i="43"/>
  <c r="BK29" i="43"/>
  <c r="BQ29" i="43"/>
  <c r="BW29" i="43"/>
  <c r="CB29" i="43"/>
  <c r="CG29" i="43"/>
  <c r="CM29" i="43"/>
  <c r="CR29" i="43"/>
  <c r="CW29" i="43"/>
  <c r="DC29" i="43"/>
  <c r="DH29" i="43"/>
  <c r="P29" i="43"/>
  <c r="Z29" i="43"/>
  <c r="AJ29" i="43"/>
  <c r="AT29" i="43"/>
  <c r="BB29" i="43"/>
  <c r="BL29" i="43"/>
  <c r="BT29" i="43"/>
  <c r="CA29" i="43"/>
  <c r="CI29" i="43"/>
  <c r="CO29" i="43"/>
  <c r="CV29" i="43"/>
  <c r="DD29" i="43"/>
  <c r="S29" i="43"/>
  <c r="AD29" i="43"/>
  <c r="AL29" i="43"/>
  <c r="AU29" i="43"/>
  <c r="BF29" i="43"/>
  <c r="BO29" i="43"/>
  <c r="BU29" i="43"/>
  <c r="CC29" i="43"/>
  <c r="CJ29" i="43"/>
  <c r="CQ29" i="43"/>
  <c r="CY29" i="43"/>
  <c r="DE29" i="43"/>
  <c r="V29" i="43"/>
  <c r="AN29" i="43"/>
  <c r="BG29" i="43"/>
  <c r="BX29" i="43"/>
  <c r="CK29" i="43"/>
  <c r="CZ29" i="43"/>
  <c r="X29" i="43"/>
  <c r="AQ29" i="43"/>
  <c r="BJ29" i="43"/>
  <c r="BY29" i="43"/>
  <c r="CN29" i="43"/>
  <c r="DA29" i="43"/>
  <c r="AE29" i="43"/>
  <c r="AY29" i="43"/>
  <c r="BP29" i="43"/>
  <c r="CE29" i="43"/>
  <c r="CS29" i="43"/>
  <c r="DG29" i="43"/>
  <c r="AF29" i="43"/>
  <c r="CU29" i="43"/>
  <c r="AZ29" i="43"/>
  <c r="BS29" i="43"/>
  <c r="CF29" i="43"/>
  <c r="O29" i="43"/>
  <c r="N15" i="43"/>
  <c r="R15" i="43"/>
  <c r="V15" i="43"/>
  <c r="Z15" i="43"/>
  <c r="AD15" i="43"/>
  <c r="AH15" i="43"/>
  <c r="AL15" i="43"/>
  <c r="AP15" i="43"/>
  <c r="AT15" i="43"/>
  <c r="AX15" i="43"/>
  <c r="L15" i="43"/>
  <c r="Q15" i="43"/>
  <c r="W15" i="43"/>
  <c r="AB15" i="43"/>
  <c r="AG15" i="43"/>
  <c r="AM15" i="43"/>
  <c r="AR15" i="43"/>
  <c r="AW15" i="43"/>
  <c r="BB15" i="43"/>
  <c r="BF15" i="43"/>
  <c r="BJ15" i="43"/>
  <c r="BN15" i="43"/>
  <c r="BR15" i="43"/>
  <c r="BV15" i="43"/>
  <c r="BZ15" i="43"/>
  <c r="CD15" i="43"/>
  <c r="CH15" i="43"/>
  <c r="CL15" i="43"/>
  <c r="CP15" i="43"/>
  <c r="CT15" i="43"/>
  <c r="CX15" i="43"/>
  <c r="DB15" i="43"/>
  <c r="DF15" i="43"/>
  <c r="O15" i="43"/>
  <c r="U15" i="43"/>
  <c r="AC15" i="43"/>
  <c r="AJ15" i="43"/>
  <c r="AQ15" i="43"/>
  <c r="AY15" i="43"/>
  <c r="BD15" i="43"/>
  <c r="BI15" i="43"/>
  <c r="BO15" i="43"/>
  <c r="BT15" i="43"/>
  <c r="BY15" i="43"/>
  <c r="CE15" i="43"/>
  <c r="CJ15" i="43"/>
  <c r="CO15" i="43"/>
  <c r="CU15" i="43"/>
  <c r="CZ15" i="43"/>
  <c r="DE15" i="43"/>
  <c r="P15" i="43"/>
  <c r="X15" i="43"/>
  <c r="AE15" i="43"/>
  <c r="AK15" i="43"/>
  <c r="AS15" i="43"/>
  <c r="AZ15" i="43"/>
  <c r="BE15" i="43"/>
  <c r="BK15" i="43"/>
  <c r="BP15" i="43"/>
  <c r="BU15" i="43"/>
  <c r="CA15" i="43"/>
  <c r="CF15" i="43"/>
  <c r="CK15" i="43"/>
  <c r="CQ15" i="43"/>
  <c r="CV15" i="43"/>
  <c r="DA15" i="43"/>
  <c r="DG15" i="43"/>
  <c r="S15" i="43"/>
  <c r="AF15" i="43"/>
  <c r="AU15" i="43"/>
  <c r="BG15" i="43"/>
  <c r="BQ15" i="43"/>
  <c r="CB15" i="43"/>
  <c r="CM15" i="43"/>
  <c r="CW15" i="43"/>
  <c r="DH15" i="43"/>
  <c r="T15" i="43"/>
  <c r="AN15" i="43"/>
  <c r="BC15" i="43"/>
  <c r="BS15" i="43"/>
  <c r="CG15" i="43"/>
  <c r="CS15" i="43"/>
  <c r="Y15" i="43"/>
  <c r="AO15" i="43"/>
  <c r="BH15" i="43"/>
  <c r="BW15" i="43"/>
  <c r="CI15" i="43"/>
  <c r="CY15" i="43"/>
  <c r="AA15" i="43"/>
  <c r="BL15" i="43"/>
  <c r="CN15" i="43"/>
  <c r="AI15" i="43"/>
  <c r="BM15" i="43"/>
  <c r="CR15" i="43"/>
  <c r="AV15" i="43"/>
  <c r="BX15" i="43"/>
  <c r="DC15" i="43"/>
  <c r="M15" i="43"/>
  <c r="BA15" i="43"/>
  <c r="CC15" i="43"/>
  <c r="DD15" i="43"/>
  <c r="M19" i="43"/>
  <c r="Q19" i="43"/>
  <c r="U19" i="43"/>
  <c r="Y19" i="43"/>
  <c r="AC19" i="43"/>
  <c r="AG19" i="43"/>
  <c r="AK19" i="43"/>
  <c r="AO19" i="43"/>
  <c r="AS19" i="43"/>
  <c r="AW19" i="43"/>
  <c r="BA19" i="43"/>
  <c r="BE19" i="43"/>
  <c r="BI19" i="43"/>
  <c r="BM19" i="43"/>
  <c r="BQ19" i="43"/>
  <c r="BU19" i="43"/>
  <c r="BY19" i="43"/>
  <c r="CC19" i="43"/>
  <c r="CG19" i="43"/>
  <c r="CK19" i="43"/>
  <c r="CO19" i="43"/>
  <c r="CS19" i="43"/>
  <c r="CW19" i="43"/>
  <c r="DA19" i="43"/>
  <c r="DE19" i="43"/>
  <c r="N19" i="43"/>
  <c r="R19" i="43"/>
  <c r="V19" i="43"/>
  <c r="Z19" i="43"/>
  <c r="AD19" i="43"/>
  <c r="AH19" i="43"/>
  <c r="AL19" i="43"/>
  <c r="AP19" i="43"/>
  <c r="AT19" i="43"/>
  <c r="AX19" i="43"/>
  <c r="BB19" i="43"/>
  <c r="BF19" i="43"/>
  <c r="BJ19" i="43"/>
  <c r="BN19" i="43"/>
  <c r="BR19" i="43"/>
  <c r="BV19" i="43"/>
  <c r="BZ19" i="43"/>
  <c r="CD19" i="43"/>
  <c r="CH19" i="43"/>
  <c r="CL19" i="43"/>
  <c r="CP19" i="43"/>
  <c r="CT19" i="43"/>
  <c r="CX19" i="43"/>
  <c r="DB19" i="43"/>
  <c r="DF19" i="43"/>
  <c r="S19" i="43"/>
  <c r="AA19" i="43"/>
  <c r="AI19" i="43"/>
  <c r="AQ19" i="43"/>
  <c r="AY19" i="43"/>
  <c r="BG19" i="43"/>
  <c r="BO19" i="43"/>
  <c r="BW19" i="43"/>
  <c r="CE19" i="43"/>
  <c r="CM19" i="43"/>
  <c r="CU19" i="43"/>
  <c r="DC19" i="43"/>
  <c r="L19" i="43"/>
  <c r="W19" i="43"/>
  <c r="AF19" i="43"/>
  <c r="AR19" i="43"/>
  <c r="BC19" i="43"/>
  <c r="BL19" i="43"/>
  <c r="BX19" i="43"/>
  <c r="CI19" i="43"/>
  <c r="CR19" i="43"/>
  <c r="DD19" i="43"/>
  <c r="O19" i="43"/>
  <c r="X19" i="43"/>
  <c r="AJ19" i="43"/>
  <c r="AU19" i="43"/>
  <c r="BD19" i="43"/>
  <c r="BP19" i="43"/>
  <c r="CA19" i="43"/>
  <c r="CJ19" i="43"/>
  <c r="CV19" i="43"/>
  <c r="DG19" i="43"/>
  <c r="AB19" i="43"/>
  <c r="AV19" i="43"/>
  <c r="BS19" i="43"/>
  <c r="CN19" i="43"/>
  <c r="DH19" i="43"/>
  <c r="AE19" i="43"/>
  <c r="AZ19" i="43"/>
  <c r="BT19" i="43"/>
  <c r="CQ19" i="43"/>
  <c r="P19" i="43"/>
  <c r="AM19" i="43"/>
  <c r="BH19" i="43"/>
  <c r="CB19" i="43"/>
  <c r="CY19" i="43"/>
  <c r="AN19" i="43"/>
  <c r="BK19" i="43"/>
  <c r="CF19" i="43"/>
  <c r="T19" i="43"/>
  <c r="CZ19" i="43"/>
  <c r="AO50" i="43"/>
  <c r="N50" i="43"/>
  <c r="AD50" i="43"/>
  <c r="AT50" i="43"/>
  <c r="BJ50" i="43"/>
  <c r="BZ50" i="43"/>
  <c r="CP50" i="43"/>
  <c r="DF50" i="43"/>
  <c r="AA50" i="43"/>
  <c r="AQ50" i="43"/>
  <c r="BG50" i="43"/>
  <c r="BW50" i="43"/>
  <c r="CM50" i="43"/>
  <c r="DC50" i="43"/>
  <c r="AC50" i="43"/>
  <c r="BI50" i="43"/>
  <c r="CO50" i="43"/>
  <c r="X50" i="43"/>
  <c r="BD50" i="43"/>
  <c r="CJ50" i="43"/>
  <c r="Q50" i="43"/>
  <c r="CC50" i="43"/>
  <c r="AZ50" i="43"/>
  <c r="L50" i="43"/>
  <c r="Y50" i="43"/>
  <c r="BH50" i="43"/>
  <c r="BU50" i="43"/>
  <c r="R50" i="43"/>
  <c r="AH50" i="43"/>
  <c r="AX50" i="43"/>
  <c r="BN50" i="43"/>
  <c r="CD50" i="43"/>
  <c r="CT50" i="43"/>
  <c r="O50" i="43"/>
  <c r="AE50" i="43"/>
  <c r="AU50" i="43"/>
  <c r="BK50" i="43"/>
  <c r="CA50" i="43"/>
  <c r="CQ50" i="43"/>
  <c r="DG50" i="43"/>
  <c r="AK50" i="43"/>
  <c r="BQ50" i="43"/>
  <c r="CW50" i="43"/>
  <c r="AF50" i="43"/>
  <c r="BL50" i="43"/>
  <c r="CR50" i="43"/>
  <c r="AG50" i="43"/>
  <c r="CS50" i="43"/>
  <c r="BP50" i="43"/>
  <c r="AR50" i="43"/>
  <c r="BE50" i="43"/>
  <c r="CN50" i="43"/>
  <c r="V50" i="43"/>
  <c r="AL50" i="43"/>
  <c r="BB50" i="43"/>
  <c r="BR50" i="43"/>
  <c r="CH50" i="43"/>
  <c r="CX50" i="43"/>
  <c r="S50" i="43"/>
  <c r="AI50" i="43"/>
  <c r="AY50" i="43"/>
  <c r="BO50" i="43"/>
  <c r="CE50" i="43"/>
  <c r="CU50" i="43"/>
  <c r="M50" i="43"/>
  <c r="AS50" i="43"/>
  <c r="BY50" i="43"/>
  <c r="DE50" i="43"/>
  <c r="AN50" i="43"/>
  <c r="BT50" i="43"/>
  <c r="CZ50" i="43"/>
  <c r="AW50" i="43"/>
  <c r="T50" i="43"/>
  <c r="CF50" i="43"/>
  <c r="BX50" i="43"/>
  <c r="CK50" i="43"/>
  <c r="DA50" i="43"/>
  <c r="BF50" i="43"/>
  <c r="W50" i="43"/>
  <c r="CI50" i="43"/>
  <c r="CG50" i="43"/>
  <c r="DH50" i="43"/>
  <c r="DD50" i="43"/>
  <c r="BV50" i="43"/>
  <c r="AM50" i="43"/>
  <c r="CY50" i="43"/>
  <c r="P50" i="43"/>
  <c r="BM50" i="43"/>
  <c r="AB50" i="43"/>
  <c r="Z50" i="43"/>
  <c r="CL50" i="43"/>
  <c r="BC50" i="43"/>
  <c r="U50" i="43"/>
  <c r="AV50" i="43"/>
  <c r="AJ50" i="43"/>
  <c r="AP50" i="43"/>
  <c r="DB50" i="43"/>
  <c r="BS50" i="43"/>
  <c r="BA50" i="43"/>
  <c r="CB50" i="43"/>
  <c r="CV50" i="43"/>
  <c r="L53" i="43"/>
  <c r="P53" i="43"/>
  <c r="T53" i="43"/>
  <c r="X53" i="43"/>
  <c r="AB53" i="43"/>
  <c r="AF53" i="43"/>
  <c r="AJ53" i="43"/>
  <c r="AN53" i="43"/>
  <c r="AR53" i="43"/>
  <c r="AV53" i="43"/>
  <c r="AZ53" i="43"/>
  <c r="BD53" i="43"/>
  <c r="BH53" i="43"/>
  <c r="BL53" i="43"/>
  <c r="BP53" i="43"/>
  <c r="BT53" i="43"/>
  <c r="BX53" i="43"/>
  <c r="CB53" i="43"/>
  <c r="CF53" i="43"/>
  <c r="CJ53" i="43"/>
  <c r="CN53" i="43"/>
  <c r="CR53" i="43"/>
  <c r="CV53" i="43"/>
  <c r="CZ53" i="43"/>
  <c r="DD53" i="43"/>
  <c r="DH53" i="43"/>
  <c r="O53" i="43"/>
  <c r="U53" i="43"/>
  <c r="Z53" i="43"/>
  <c r="AE53" i="43"/>
  <c r="AK53" i="43"/>
  <c r="AP53" i="43"/>
  <c r="Q53" i="43"/>
  <c r="W53" i="43"/>
  <c r="AD53" i="43"/>
  <c r="AL53" i="43"/>
  <c r="AS53" i="43"/>
  <c r="AX53" i="43"/>
  <c r="BC53" i="43"/>
  <c r="BI53" i="43"/>
  <c r="BN53" i="43"/>
  <c r="BS53" i="43"/>
  <c r="BY53" i="43"/>
  <c r="CD53" i="43"/>
  <c r="CI53" i="43"/>
  <c r="CO53" i="43"/>
  <c r="CT53" i="43"/>
  <c r="CY53" i="43"/>
  <c r="DE53" i="43"/>
  <c r="R53" i="43"/>
  <c r="Y53" i="43"/>
  <c r="AG53" i="43"/>
  <c r="AM53" i="43"/>
  <c r="AT53" i="43"/>
  <c r="AY53" i="43"/>
  <c r="BE53" i="43"/>
  <c r="BJ53" i="43"/>
  <c r="BO53" i="43"/>
  <c r="BU53" i="43"/>
  <c r="BZ53" i="43"/>
  <c r="CE53" i="43"/>
  <c r="CK53" i="43"/>
  <c r="CP53" i="43"/>
  <c r="CU53" i="43"/>
  <c r="DA53" i="43"/>
  <c r="DF53" i="43"/>
  <c r="M53" i="43"/>
  <c r="S53" i="43"/>
  <c r="AA53" i="43"/>
  <c r="AH53" i="43"/>
  <c r="AO53" i="43"/>
  <c r="AU53" i="43"/>
  <c r="BA53" i="43"/>
  <c r="BF53" i="43"/>
  <c r="BK53" i="43"/>
  <c r="BQ53" i="43"/>
  <c r="BV53" i="43"/>
  <c r="CA53" i="43"/>
  <c r="CG53" i="43"/>
  <c r="CL53" i="43"/>
  <c r="CQ53" i="43"/>
  <c r="CW53" i="43"/>
  <c r="DB53" i="43"/>
  <c r="DG53" i="43"/>
  <c r="N53" i="43"/>
  <c r="AQ53" i="43"/>
  <c r="BM53" i="43"/>
  <c r="CH53" i="43"/>
  <c r="DC53" i="43"/>
  <c r="V53" i="43"/>
  <c r="AW53" i="43"/>
  <c r="BR53" i="43"/>
  <c r="CM53" i="43"/>
  <c r="AC53" i="43"/>
  <c r="BB53" i="43"/>
  <c r="BW53" i="43"/>
  <c r="CS53" i="43"/>
  <c r="AI53" i="43"/>
  <c r="BG53" i="43"/>
  <c r="CC53" i="43"/>
  <c r="CX53" i="43"/>
  <c r="M23" i="43"/>
  <c r="Q23" i="43"/>
  <c r="U23" i="43"/>
  <c r="Y23" i="43"/>
  <c r="AC23" i="43"/>
  <c r="AG23" i="43"/>
  <c r="AK23" i="43"/>
  <c r="AO23" i="43"/>
  <c r="AS23" i="43"/>
  <c r="AW23" i="43"/>
  <c r="BA23" i="43"/>
  <c r="BE23" i="43"/>
  <c r="BI23" i="43"/>
  <c r="BM23" i="43"/>
  <c r="BQ23" i="43"/>
  <c r="BU23" i="43"/>
  <c r="BY23" i="43"/>
  <c r="CC23" i="43"/>
  <c r="CG23" i="43"/>
  <c r="CK23" i="43"/>
  <c r="N23" i="43"/>
  <c r="R23" i="43"/>
  <c r="V23" i="43"/>
  <c r="Z23" i="43"/>
  <c r="AD23" i="43"/>
  <c r="AH23" i="43"/>
  <c r="AL23" i="43"/>
  <c r="AP23" i="43"/>
  <c r="AT23" i="43"/>
  <c r="AX23" i="43"/>
  <c r="BB23" i="43"/>
  <c r="BF23" i="43"/>
  <c r="BJ23" i="43"/>
  <c r="BN23" i="43"/>
  <c r="BR23" i="43"/>
  <c r="BV23" i="43"/>
  <c r="BZ23" i="43"/>
  <c r="CD23" i="43"/>
  <c r="CH23" i="43"/>
  <c r="CL23" i="43"/>
  <c r="CP23" i="43"/>
  <c r="CT23" i="43"/>
  <c r="CX23" i="43"/>
  <c r="DB23" i="43"/>
  <c r="DF23" i="43"/>
  <c r="S23" i="43"/>
  <c r="AA23" i="43"/>
  <c r="AI23" i="43"/>
  <c r="AQ23" i="43"/>
  <c r="AY23" i="43"/>
  <c r="BG23" i="43"/>
  <c r="BO23" i="43"/>
  <c r="BW23" i="43"/>
  <c r="CE23" i="43"/>
  <c r="CM23" i="43"/>
  <c r="CR23" i="43"/>
  <c r="CW23" i="43"/>
  <c r="DC23" i="43"/>
  <c r="DH23" i="43"/>
  <c r="P23" i="43"/>
  <c r="AB23" i="43"/>
  <c r="AM23" i="43"/>
  <c r="AV23" i="43"/>
  <c r="BH23" i="43"/>
  <c r="BS23" i="43"/>
  <c r="CB23" i="43"/>
  <c r="CN23" i="43"/>
  <c r="CU23" i="43"/>
  <c r="DA23" i="43"/>
  <c r="T23" i="43"/>
  <c r="AE23" i="43"/>
  <c r="AN23" i="43"/>
  <c r="AZ23" i="43"/>
  <c r="BK23" i="43"/>
  <c r="BT23" i="43"/>
  <c r="CF23" i="43"/>
  <c r="CO23" i="43"/>
  <c r="CV23" i="43"/>
  <c r="DD23" i="43"/>
  <c r="W23" i="43"/>
  <c r="X23" i="43"/>
  <c r="AU23" i="43"/>
  <c r="BP23" i="43"/>
  <c r="CJ23" i="43"/>
  <c r="CZ23" i="43"/>
  <c r="L23" i="43"/>
  <c r="AF23" i="43"/>
  <c r="BC23" i="43"/>
  <c r="BX23" i="43"/>
  <c r="CQ23" i="43"/>
  <c r="DE23" i="43"/>
  <c r="BD23" i="43"/>
  <c r="CS23" i="43"/>
  <c r="O23" i="43"/>
  <c r="BL23" i="43"/>
  <c r="CY23" i="43"/>
  <c r="AJ23" i="43"/>
  <c r="CA23" i="43"/>
  <c r="DG23" i="43"/>
  <c r="AR23" i="43"/>
  <c r="CI23" i="43"/>
  <c r="L79" i="43"/>
  <c r="P79" i="43"/>
  <c r="T79" i="43"/>
  <c r="X79" i="43"/>
  <c r="AB79" i="43"/>
  <c r="AF79" i="43"/>
  <c r="AJ79" i="43"/>
  <c r="AN79" i="43"/>
  <c r="AR79" i="43"/>
  <c r="AV79" i="43"/>
  <c r="AZ79" i="43"/>
  <c r="BD79" i="43"/>
  <c r="BH79" i="43"/>
  <c r="BL79" i="43"/>
  <c r="BP79" i="43"/>
  <c r="BT79" i="43"/>
  <c r="BX79" i="43"/>
  <c r="CB79" i="43"/>
  <c r="CF79" i="43"/>
  <c r="CJ79" i="43"/>
  <c r="CN79" i="43"/>
  <c r="CR79" i="43"/>
  <c r="CV79" i="43"/>
  <c r="CZ79" i="43"/>
  <c r="DD79" i="43"/>
  <c r="DH79" i="43"/>
  <c r="M79" i="43"/>
  <c r="Q79" i="43"/>
  <c r="U79" i="43"/>
  <c r="Y79" i="43"/>
  <c r="AC79" i="43"/>
  <c r="AG79" i="43"/>
  <c r="AK79" i="43"/>
  <c r="AO79" i="43"/>
  <c r="AS79" i="43"/>
  <c r="AW79" i="43"/>
  <c r="BA79" i="43"/>
  <c r="BE79" i="43"/>
  <c r="BI79" i="43"/>
  <c r="BM79" i="43"/>
  <c r="BQ79" i="43"/>
  <c r="BU79" i="43"/>
  <c r="BY79" i="43"/>
  <c r="CC79" i="43"/>
  <c r="CG79" i="43"/>
  <c r="CK79" i="43"/>
  <c r="CO79" i="43"/>
  <c r="CS79" i="43"/>
  <c r="CW79" i="43"/>
  <c r="DA79" i="43"/>
  <c r="DE79" i="43"/>
  <c r="N79" i="43"/>
  <c r="R79" i="43"/>
  <c r="V79" i="43"/>
  <c r="Z79" i="43"/>
  <c r="AD79" i="43"/>
  <c r="AH79" i="43"/>
  <c r="AL79" i="43"/>
  <c r="AP79" i="43"/>
  <c r="AT79" i="43"/>
  <c r="AX79" i="43"/>
  <c r="BB79" i="43"/>
  <c r="BF79" i="43"/>
  <c r="BJ79" i="43"/>
  <c r="BN79" i="43"/>
  <c r="BR79" i="43"/>
  <c r="BV79" i="43"/>
  <c r="BZ79" i="43"/>
  <c r="CD79" i="43"/>
  <c r="CH79" i="43"/>
  <c r="CL79" i="43"/>
  <c r="CP79" i="43"/>
  <c r="CT79" i="43"/>
  <c r="CX79" i="43"/>
  <c r="DB79" i="43"/>
  <c r="DF79" i="43"/>
  <c r="AA79" i="43"/>
  <c r="AQ79" i="43"/>
  <c r="BG79" i="43"/>
  <c r="BW79" i="43"/>
  <c r="CM79" i="43"/>
  <c r="DC79" i="43"/>
  <c r="O79" i="43"/>
  <c r="AE79" i="43"/>
  <c r="AU79" i="43"/>
  <c r="BK79" i="43"/>
  <c r="CA79" i="43"/>
  <c r="CQ79" i="43"/>
  <c r="DG79" i="43"/>
  <c r="S79" i="43"/>
  <c r="AI79" i="43"/>
  <c r="AY79" i="43"/>
  <c r="BO79" i="43"/>
  <c r="CE79" i="43"/>
  <c r="CU79" i="43"/>
  <c r="W79" i="43"/>
  <c r="CI79" i="43"/>
  <c r="AM79" i="43"/>
  <c r="CY79" i="43"/>
  <c r="BC79" i="43"/>
  <c r="BS79" i="43"/>
  <c r="AF58" i="43"/>
  <c r="Z58" i="43"/>
  <c r="AP58" i="43"/>
  <c r="BF58" i="43"/>
  <c r="BV58" i="43"/>
  <c r="CL58" i="43"/>
  <c r="DB58" i="43"/>
  <c r="W58" i="43"/>
  <c r="AR58" i="43"/>
  <c r="BM58" i="43"/>
  <c r="CI58" i="43"/>
  <c r="DD58" i="43"/>
  <c r="AC58" i="43"/>
  <c r="AY58" i="43"/>
  <c r="BT58" i="43"/>
  <c r="CO58" i="43"/>
  <c r="O58" i="43"/>
  <c r="BE58" i="43"/>
  <c r="CV58" i="43"/>
  <c r="AK58" i="43"/>
  <c r="CB58" i="43"/>
  <c r="T58" i="43"/>
  <c r="DA58" i="43"/>
  <c r="CG58" i="43"/>
  <c r="BU58" i="43"/>
  <c r="BW58" i="43"/>
  <c r="N58" i="43"/>
  <c r="AD58" i="43"/>
  <c r="AT58" i="43"/>
  <c r="BJ58" i="43"/>
  <c r="BZ58" i="43"/>
  <c r="CP58" i="43"/>
  <c r="DF58" i="43"/>
  <c r="AB58" i="43"/>
  <c r="AW58" i="43"/>
  <c r="BS58" i="43"/>
  <c r="CN58" i="43"/>
  <c r="M58" i="43"/>
  <c r="AI58" i="43"/>
  <c r="BD58" i="43"/>
  <c r="BY58" i="43"/>
  <c r="CU58" i="43"/>
  <c r="Y58" i="43"/>
  <c r="BP58" i="43"/>
  <c r="DG58" i="43"/>
  <c r="AV58" i="43"/>
  <c r="CM58" i="43"/>
  <c r="AO58" i="43"/>
  <c r="U58" i="43"/>
  <c r="DC58" i="43"/>
  <c r="CQ58" i="43"/>
  <c r="BA58" i="43"/>
  <c r="R58" i="43"/>
  <c r="AH58" i="43"/>
  <c r="AX58" i="43"/>
  <c r="BN58" i="43"/>
  <c r="CD58" i="43"/>
  <c r="CT58" i="43"/>
  <c r="L58" i="43"/>
  <c r="AG58" i="43"/>
  <c r="BC58" i="43"/>
  <c r="BX58" i="43"/>
  <c r="CS58" i="43"/>
  <c r="S58" i="43"/>
  <c r="AN58" i="43"/>
  <c r="BI58" i="43"/>
  <c r="CE58" i="43"/>
  <c r="CZ58" i="43"/>
  <c r="AJ58" i="43"/>
  <c r="CA58" i="43"/>
  <c r="P58" i="43"/>
  <c r="BG58" i="43"/>
  <c r="CW58" i="43"/>
  <c r="BK58" i="43"/>
  <c r="AQ58" i="43"/>
  <c r="AE58" i="43"/>
  <c r="BR58" i="43"/>
  <c r="AM58" i="43"/>
  <c r="X58" i="43"/>
  <c r="DE58" i="43"/>
  <c r="BQ58" i="43"/>
  <c r="AZ58" i="43"/>
  <c r="V58" i="43"/>
  <c r="CH58" i="43"/>
  <c r="BH58" i="43"/>
  <c r="AS58" i="43"/>
  <c r="AU58" i="43"/>
  <c r="DH58" i="43"/>
  <c r="AL58" i="43"/>
  <c r="CX58" i="43"/>
  <c r="CC58" i="43"/>
  <c r="BO58" i="43"/>
  <c r="CK58" i="43"/>
  <c r="CF58" i="43"/>
  <c r="BB58" i="43"/>
  <c r="Q58" i="43"/>
  <c r="CY58" i="43"/>
  <c r="CJ58" i="43"/>
  <c r="AA58" i="43"/>
  <c r="BL58" i="43"/>
  <c r="CR58" i="43"/>
  <c r="O67" i="43"/>
  <c r="S67" i="43"/>
  <c r="W67" i="43"/>
  <c r="AA67" i="43"/>
  <c r="AE67" i="43"/>
  <c r="P67" i="43"/>
  <c r="U67" i="43"/>
  <c r="Z67" i="43"/>
  <c r="AF67" i="43"/>
  <c r="AJ67" i="43"/>
  <c r="AN67" i="43"/>
  <c r="AR67" i="43"/>
  <c r="AV67" i="43"/>
  <c r="AZ67" i="43"/>
  <c r="BD67" i="43"/>
  <c r="BH67" i="43"/>
  <c r="BL67" i="43"/>
  <c r="BP67" i="43"/>
  <c r="BT67" i="43"/>
  <c r="BX67" i="43"/>
  <c r="CB67" i="43"/>
  <c r="CF67" i="43"/>
  <c r="CJ67" i="43"/>
  <c r="CN67" i="43"/>
  <c r="CR67" i="43"/>
  <c r="CV67" i="43"/>
  <c r="CZ67" i="43"/>
  <c r="DD67" i="43"/>
  <c r="DH67" i="43"/>
  <c r="L67" i="43"/>
  <c r="Q67" i="43"/>
  <c r="V67" i="43"/>
  <c r="AB67" i="43"/>
  <c r="AG67" i="43"/>
  <c r="AK67" i="43"/>
  <c r="AO67" i="43"/>
  <c r="AS67" i="43"/>
  <c r="AW67" i="43"/>
  <c r="BA67" i="43"/>
  <c r="BE67" i="43"/>
  <c r="BI67" i="43"/>
  <c r="BM67" i="43"/>
  <c r="BQ67" i="43"/>
  <c r="BU67" i="43"/>
  <c r="BY67" i="43"/>
  <c r="CC67" i="43"/>
  <c r="CG67" i="43"/>
  <c r="CK67" i="43"/>
  <c r="CO67" i="43"/>
  <c r="CS67" i="43"/>
  <c r="CW67" i="43"/>
  <c r="DA67" i="43"/>
  <c r="DE67" i="43"/>
  <c r="M67" i="43"/>
  <c r="R67" i="43"/>
  <c r="X67" i="43"/>
  <c r="AC67" i="43"/>
  <c r="AH67" i="43"/>
  <c r="AL67" i="43"/>
  <c r="AP67" i="43"/>
  <c r="AT67" i="43"/>
  <c r="AX67" i="43"/>
  <c r="BB67" i="43"/>
  <c r="BF67" i="43"/>
  <c r="BJ67" i="43"/>
  <c r="BN67" i="43"/>
  <c r="BR67" i="43"/>
  <c r="BV67" i="43"/>
  <c r="BZ67" i="43"/>
  <c r="CD67" i="43"/>
  <c r="CH67" i="43"/>
  <c r="CL67" i="43"/>
  <c r="CP67" i="43"/>
  <c r="CT67" i="43"/>
  <c r="CX67" i="43"/>
  <c r="DB67" i="43"/>
  <c r="DF67" i="43"/>
  <c r="N67" i="43"/>
  <c r="AI67" i="43"/>
  <c r="AY67" i="43"/>
  <c r="BO67" i="43"/>
  <c r="CE67" i="43"/>
  <c r="CU67" i="43"/>
  <c r="T67" i="43"/>
  <c r="AM67" i="43"/>
  <c r="BC67" i="43"/>
  <c r="BS67" i="43"/>
  <c r="CI67" i="43"/>
  <c r="CY67" i="43"/>
  <c r="Y67" i="43"/>
  <c r="AQ67" i="43"/>
  <c r="BG67" i="43"/>
  <c r="BW67" i="43"/>
  <c r="CM67" i="43"/>
  <c r="DC67" i="43"/>
  <c r="CA67" i="43"/>
  <c r="AD67" i="43"/>
  <c r="CQ67" i="43"/>
  <c r="AU67" i="43"/>
  <c r="DG67" i="43"/>
  <c r="BK67" i="43"/>
  <c r="N34" i="43"/>
  <c r="AD34" i="43"/>
  <c r="AT34" i="43"/>
  <c r="BJ34" i="43"/>
  <c r="BZ34" i="43"/>
  <c r="CP34" i="43"/>
  <c r="DF34" i="43"/>
  <c r="AA34" i="43"/>
  <c r="AQ34" i="43"/>
  <c r="BG34" i="43"/>
  <c r="BW34" i="43"/>
  <c r="CM34" i="43"/>
  <c r="DC34" i="43"/>
  <c r="T34" i="43"/>
  <c r="AJ34" i="43"/>
  <c r="AZ34" i="43"/>
  <c r="BP34" i="43"/>
  <c r="CF34" i="43"/>
  <c r="CV34" i="43"/>
  <c r="U34" i="43"/>
  <c r="CG34" i="43"/>
  <c r="BE34" i="43"/>
  <c r="M34" i="43"/>
  <c r="BY34" i="43"/>
  <c r="CS34" i="43"/>
  <c r="Q34" i="43"/>
  <c r="R34" i="43"/>
  <c r="AH34" i="43"/>
  <c r="AX34" i="43"/>
  <c r="BN34" i="43"/>
  <c r="CD34" i="43"/>
  <c r="CT34" i="43"/>
  <c r="O34" i="43"/>
  <c r="AE34" i="43"/>
  <c r="AU34" i="43"/>
  <c r="BK34" i="43"/>
  <c r="CA34" i="43"/>
  <c r="CQ34" i="43"/>
  <c r="DG34" i="43"/>
  <c r="X34" i="43"/>
  <c r="AN34" i="43"/>
  <c r="BD34" i="43"/>
  <c r="BT34" i="43"/>
  <c r="CJ34" i="43"/>
  <c r="CZ34" i="43"/>
  <c r="AK34" i="43"/>
  <c r="CW34" i="43"/>
  <c r="BU34" i="43"/>
  <c r="AC34" i="43"/>
  <c r="CO34" i="43"/>
  <c r="AW34" i="43"/>
  <c r="V34" i="43"/>
  <c r="AL34" i="43"/>
  <c r="BB34" i="43"/>
  <c r="BR34" i="43"/>
  <c r="CH34" i="43"/>
  <c r="CX34" i="43"/>
  <c r="S34" i="43"/>
  <c r="AI34" i="43"/>
  <c r="AY34" i="43"/>
  <c r="BO34" i="43"/>
  <c r="CE34" i="43"/>
  <c r="CU34" i="43"/>
  <c r="L34" i="43"/>
  <c r="AB34" i="43"/>
  <c r="AR34" i="43"/>
  <c r="BH34" i="43"/>
  <c r="BX34" i="43"/>
  <c r="CN34" i="43"/>
  <c r="DD34" i="43"/>
  <c r="BA34" i="43"/>
  <c r="Y34" i="43"/>
  <c r="CK34" i="43"/>
  <c r="AS34" i="43"/>
  <c r="DE34" i="43"/>
  <c r="BM34" i="43"/>
  <c r="BV34" i="43"/>
  <c r="AM34" i="43"/>
  <c r="CY34" i="43"/>
  <c r="BL34" i="43"/>
  <c r="BQ34" i="43"/>
  <c r="AG34" i="43"/>
  <c r="BI34" i="43"/>
  <c r="Z34" i="43"/>
  <c r="CL34" i="43"/>
  <c r="BC34" i="43"/>
  <c r="P34" i="43"/>
  <c r="CB34" i="43"/>
  <c r="AO34" i="43"/>
  <c r="CC34" i="43"/>
  <c r="AP34" i="43"/>
  <c r="DB34" i="43"/>
  <c r="BS34" i="43"/>
  <c r="AF34" i="43"/>
  <c r="CR34" i="43"/>
  <c r="DA34" i="43"/>
  <c r="BF34" i="43"/>
  <c r="W34" i="43"/>
  <c r="CI34" i="43"/>
  <c r="AV34" i="43"/>
  <c r="DH34" i="43"/>
  <c r="W75" i="43"/>
  <c r="AM75" i="43"/>
  <c r="BC75" i="43"/>
  <c r="BS75" i="43"/>
  <c r="CI75" i="43"/>
  <c r="CY75" i="43"/>
  <c r="P75" i="43"/>
  <c r="AF75" i="43"/>
  <c r="AV75" i="43"/>
  <c r="BL75" i="43"/>
  <c r="CB75" i="43"/>
  <c r="CR75" i="43"/>
  <c r="DH75" i="43"/>
  <c r="Y75" i="43"/>
  <c r="AO75" i="43"/>
  <c r="BE75" i="43"/>
  <c r="BU75" i="43"/>
  <c r="CK75" i="43"/>
  <c r="DA75" i="43"/>
  <c r="BF75" i="43"/>
  <c r="N75" i="43"/>
  <c r="BZ75" i="43"/>
  <c r="AH75" i="43"/>
  <c r="CT75" i="43"/>
  <c r="AL75" i="43"/>
  <c r="L73" i="43"/>
  <c r="P73" i="43"/>
  <c r="T73" i="43"/>
  <c r="X73" i="43"/>
  <c r="AB73" i="43"/>
  <c r="AF73" i="43"/>
  <c r="AJ73" i="43"/>
  <c r="AN73" i="43"/>
  <c r="AR73" i="43"/>
  <c r="AV73" i="43"/>
  <c r="AZ73" i="43"/>
  <c r="BD73" i="43"/>
  <c r="BH73" i="43"/>
  <c r="BL73" i="43"/>
  <c r="BP73" i="43"/>
  <c r="BT73" i="43"/>
  <c r="BX73" i="43"/>
  <c r="CB73" i="43"/>
  <c r="CF73" i="43"/>
  <c r="CJ73" i="43"/>
  <c r="CN73" i="43"/>
  <c r="CR73" i="43"/>
  <c r="CV73" i="43"/>
  <c r="CZ73" i="43"/>
  <c r="DD73" i="43"/>
  <c r="DH73" i="43"/>
  <c r="M73" i="43"/>
  <c r="Q73" i="43"/>
  <c r="U73" i="43"/>
  <c r="Y73" i="43"/>
  <c r="AC73" i="43"/>
  <c r="AG73" i="43"/>
  <c r="AK73" i="43"/>
  <c r="AO73" i="43"/>
  <c r="AS73" i="43"/>
  <c r="AW73" i="43"/>
  <c r="BA73" i="43"/>
  <c r="BE73" i="43"/>
  <c r="BI73" i="43"/>
  <c r="BM73" i="43"/>
  <c r="BQ73" i="43"/>
  <c r="BU73" i="43"/>
  <c r="BY73" i="43"/>
  <c r="CC73" i="43"/>
  <c r="CG73" i="43"/>
  <c r="CK73" i="43"/>
  <c r="CO73" i="43"/>
  <c r="CS73" i="43"/>
  <c r="CW73" i="43"/>
  <c r="DA73" i="43"/>
  <c r="DE73" i="43"/>
  <c r="N73" i="43"/>
  <c r="R73" i="43"/>
  <c r="V73" i="43"/>
  <c r="Z73" i="43"/>
  <c r="AD73" i="43"/>
  <c r="AH73" i="43"/>
  <c r="AL73" i="43"/>
  <c r="AP73" i="43"/>
  <c r="AT73" i="43"/>
  <c r="AX73" i="43"/>
  <c r="BB73" i="43"/>
  <c r="BF73" i="43"/>
  <c r="BJ73" i="43"/>
  <c r="BN73" i="43"/>
  <c r="BR73" i="43"/>
  <c r="BV73" i="43"/>
  <c r="BZ73" i="43"/>
  <c r="CD73" i="43"/>
  <c r="CH73" i="43"/>
  <c r="CL73" i="43"/>
  <c r="CP73" i="43"/>
  <c r="CT73" i="43"/>
  <c r="CX73" i="43"/>
  <c r="DB73" i="43"/>
  <c r="DF73" i="43"/>
  <c r="O73" i="43"/>
  <c r="AE73" i="43"/>
  <c r="AU73" i="43"/>
  <c r="BK73" i="43"/>
  <c r="CA73" i="43"/>
  <c r="CQ73" i="43"/>
  <c r="DG73" i="43"/>
  <c r="S73" i="43"/>
  <c r="AI73" i="43"/>
  <c r="AY73" i="43"/>
  <c r="BO73" i="43"/>
  <c r="CE73" i="43"/>
  <c r="CU73" i="43"/>
  <c r="W73" i="43"/>
  <c r="AM73" i="43"/>
  <c r="BC73" i="43"/>
  <c r="BS73" i="43"/>
  <c r="CI73" i="43"/>
  <c r="CY73" i="43"/>
  <c r="AQ73" i="43"/>
  <c r="DC73" i="43"/>
  <c r="BG73" i="43"/>
  <c r="BW73" i="43"/>
  <c r="CM73" i="43"/>
  <c r="AA73" i="43"/>
  <c r="L42" i="43"/>
  <c r="AB42" i="43"/>
  <c r="AR42" i="43"/>
  <c r="BH42" i="43"/>
  <c r="BX42" i="43"/>
  <c r="CN42" i="43"/>
  <c r="DD42" i="43"/>
  <c r="U42" i="43"/>
  <c r="AK42" i="43"/>
  <c r="BA42" i="43"/>
  <c r="BQ42" i="43"/>
  <c r="CG42" i="43"/>
  <c r="CW42" i="43"/>
  <c r="R42" i="43"/>
  <c r="AH42" i="43"/>
  <c r="AX42" i="43"/>
  <c r="BN42" i="43"/>
  <c r="CD42" i="43"/>
  <c r="CT42" i="43"/>
  <c r="W42" i="43"/>
  <c r="CI42" i="43"/>
  <c r="BG42" i="43"/>
  <c r="S42" i="43"/>
  <c r="BK42" i="43"/>
  <c r="CA42" i="43"/>
  <c r="AI42" i="43"/>
  <c r="P42" i="43"/>
  <c r="AF42" i="43"/>
  <c r="AV42" i="43"/>
  <c r="BL42" i="43"/>
  <c r="CB42" i="43"/>
  <c r="CR42" i="43"/>
  <c r="DH42" i="43"/>
  <c r="Y42" i="43"/>
  <c r="AO42" i="43"/>
  <c r="BE42" i="43"/>
  <c r="BU42" i="43"/>
  <c r="CK42" i="43"/>
  <c r="DA42" i="43"/>
  <c r="V42" i="43"/>
  <c r="AL42" i="43"/>
  <c r="BB42" i="43"/>
  <c r="BR42" i="43"/>
  <c r="CH42" i="43"/>
  <c r="CX42" i="43"/>
  <c r="AM42" i="43"/>
  <c r="CY42" i="43"/>
  <c r="BW42" i="43"/>
  <c r="AY42" i="43"/>
  <c r="CQ42" i="43"/>
  <c r="AU42" i="43"/>
  <c r="T42" i="43"/>
  <c r="AJ42" i="43"/>
  <c r="AZ42" i="43"/>
  <c r="BP42" i="43"/>
  <c r="CF42" i="43"/>
  <c r="CV42" i="43"/>
  <c r="M42" i="43"/>
  <c r="AC42" i="43"/>
  <c r="AS42" i="43"/>
  <c r="BI42" i="43"/>
  <c r="BY42" i="43"/>
  <c r="CO42" i="43"/>
  <c r="DE42" i="43"/>
  <c r="Z42" i="43"/>
  <c r="AP42" i="43"/>
  <c r="BF42" i="43"/>
  <c r="BV42" i="43"/>
  <c r="CL42" i="43"/>
  <c r="DB42" i="43"/>
  <c r="BC42" i="43"/>
  <c r="AA42" i="43"/>
  <c r="CM42" i="43"/>
  <c r="CE42" i="43"/>
  <c r="BO42" i="43"/>
  <c r="CU42" i="43"/>
  <c r="AN42" i="43"/>
  <c r="CZ42" i="43"/>
  <c r="BM42" i="43"/>
  <c r="AD42" i="43"/>
  <c r="CP42" i="43"/>
  <c r="DC42" i="43"/>
  <c r="CJ42" i="43"/>
  <c r="BD42" i="43"/>
  <c r="Q42" i="43"/>
  <c r="CC42" i="43"/>
  <c r="AT42" i="43"/>
  <c r="DF42" i="43"/>
  <c r="AE42" i="43"/>
  <c r="BZ42" i="43"/>
  <c r="BT42" i="43"/>
  <c r="AG42" i="43"/>
  <c r="CS42" i="43"/>
  <c r="BJ42" i="43"/>
  <c r="BS42" i="43"/>
  <c r="O42" i="43"/>
  <c r="X42" i="43"/>
  <c r="AW42" i="43"/>
  <c r="N42" i="43"/>
  <c r="AQ42" i="43"/>
  <c r="DG42" i="43"/>
  <c r="CF22" i="43"/>
  <c r="Q22" i="43"/>
  <c r="AG22" i="43"/>
  <c r="AW22" i="43"/>
  <c r="BM22" i="43"/>
  <c r="CC22" i="43"/>
  <c r="CS22" i="43"/>
  <c r="N22" i="43"/>
  <c r="AD22" i="43"/>
  <c r="AT22" i="43"/>
  <c r="BJ22" i="43"/>
  <c r="BZ22" i="43"/>
  <c r="CP22" i="43"/>
  <c r="DF22" i="43"/>
  <c r="AA22" i="43"/>
  <c r="AQ22" i="43"/>
  <c r="BG22" i="43"/>
  <c r="BW22" i="43"/>
  <c r="CM22" i="43"/>
  <c r="DC22" i="43"/>
  <c r="BD22" i="43"/>
  <c r="L22" i="43"/>
  <c r="BX22" i="43"/>
  <c r="BL22" i="43"/>
  <c r="CV22" i="43"/>
  <c r="DH22" i="43"/>
  <c r="AC22" i="43"/>
  <c r="BY22" i="43"/>
  <c r="Z22" i="43"/>
  <c r="BV22" i="43"/>
  <c r="W22" i="43"/>
  <c r="BS22" i="43"/>
  <c r="AN22" i="43"/>
  <c r="AF22" i="43"/>
  <c r="U22" i="43"/>
  <c r="AK22" i="43"/>
  <c r="BA22" i="43"/>
  <c r="BQ22" i="43"/>
  <c r="CG22" i="43"/>
  <c r="CW22" i="43"/>
  <c r="R22" i="43"/>
  <c r="AH22" i="43"/>
  <c r="AX22" i="43"/>
  <c r="BN22" i="43"/>
  <c r="CD22" i="43"/>
  <c r="CT22" i="43"/>
  <c r="O22" i="43"/>
  <c r="AE22" i="43"/>
  <c r="AU22" i="43"/>
  <c r="BK22" i="43"/>
  <c r="CA22" i="43"/>
  <c r="CQ22" i="43"/>
  <c r="DG22" i="43"/>
  <c r="BT22" i="43"/>
  <c r="AB22" i="43"/>
  <c r="CN22" i="43"/>
  <c r="CR22" i="43"/>
  <c r="P22" i="43"/>
  <c r="T22" i="43"/>
  <c r="AS22" i="43"/>
  <c r="DE22" i="43"/>
  <c r="BF22" i="43"/>
  <c r="DB22" i="43"/>
  <c r="BC22" i="43"/>
  <c r="CY22" i="43"/>
  <c r="BH22" i="43"/>
  <c r="CB22" i="43"/>
  <c r="Y22" i="43"/>
  <c r="AO22" i="43"/>
  <c r="BE22" i="43"/>
  <c r="BU22" i="43"/>
  <c r="CK22" i="43"/>
  <c r="DA22" i="43"/>
  <c r="V22" i="43"/>
  <c r="AL22" i="43"/>
  <c r="BB22" i="43"/>
  <c r="BR22" i="43"/>
  <c r="CH22" i="43"/>
  <c r="CX22" i="43"/>
  <c r="S22" i="43"/>
  <c r="AI22" i="43"/>
  <c r="AY22" i="43"/>
  <c r="BO22" i="43"/>
  <c r="CE22" i="43"/>
  <c r="CU22" i="43"/>
  <c r="X22" i="43"/>
  <c r="CJ22" i="43"/>
  <c r="AR22" i="43"/>
  <c r="DD22" i="43"/>
  <c r="AJ22" i="43"/>
  <c r="AV22" i="43"/>
  <c r="AZ22" i="43"/>
  <c r="M22" i="43"/>
  <c r="BI22" i="43"/>
  <c r="CO22" i="43"/>
  <c r="AP22" i="43"/>
  <c r="CL22" i="43"/>
  <c r="AM22" i="43"/>
  <c r="CI22" i="43"/>
  <c r="CZ22" i="43"/>
  <c r="BP22" i="43"/>
  <c r="M52" i="43"/>
  <c r="Q52" i="43"/>
  <c r="U52" i="43"/>
  <c r="Y52" i="43"/>
  <c r="AC52" i="43"/>
  <c r="AG52" i="43"/>
  <c r="AK52" i="43"/>
  <c r="AO52" i="43"/>
  <c r="AS52" i="43"/>
  <c r="AW52" i="43"/>
  <c r="BA52" i="43"/>
  <c r="BE52" i="43"/>
  <c r="BI52" i="43"/>
  <c r="BM52" i="43"/>
  <c r="BQ52" i="43"/>
  <c r="BU52" i="43"/>
  <c r="BY52" i="43"/>
  <c r="CC52" i="43"/>
  <c r="CG52" i="43"/>
  <c r="CK52" i="43"/>
  <c r="CO52" i="43"/>
  <c r="CS52" i="43"/>
  <c r="CW52" i="43"/>
  <c r="DA52" i="43"/>
  <c r="DE52" i="43"/>
  <c r="O52" i="43"/>
  <c r="T52" i="43"/>
  <c r="Z52" i="43"/>
  <c r="AE52" i="43"/>
  <c r="AJ52" i="43"/>
  <c r="AP52" i="43"/>
  <c r="AU52" i="43"/>
  <c r="AZ52" i="43"/>
  <c r="BF52" i="43"/>
  <c r="BK52" i="43"/>
  <c r="BP52" i="43"/>
  <c r="BV52" i="43"/>
  <c r="CA52" i="43"/>
  <c r="CF52" i="43"/>
  <c r="CL52" i="43"/>
  <c r="CQ52" i="43"/>
  <c r="CV52" i="43"/>
  <c r="DB52" i="43"/>
  <c r="DG52" i="43"/>
  <c r="R52" i="43"/>
  <c r="X52" i="43"/>
  <c r="AF52" i="43"/>
  <c r="AM52" i="43"/>
  <c r="AT52" i="43"/>
  <c r="BB52" i="43"/>
  <c r="BH52" i="43"/>
  <c r="BO52" i="43"/>
  <c r="BW52" i="43"/>
  <c r="CD52" i="43"/>
  <c r="CJ52" i="43"/>
  <c r="CR52" i="43"/>
  <c r="CY52" i="43"/>
  <c r="DF52" i="43"/>
  <c r="L52" i="43"/>
  <c r="S52" i="43"/>
  <c r="AA52" i="43"/>
  <c r="AH52" i="43"/>
  <c r="AN52" i="43"/>
  <c r="AV52" i="43"/>
  <c r="BC52" i="43"/>
  <c r="BJ52" i="43"/>
  <c r="BR52" i="43"/>
  <c r="BX52" i="43"/>
  <c r="CE52" i="43"/>
  <c r="CM52" i="43"/>
  <c r="CT52" i="43"/>
  <c r="CZ52" i="43"/>
  <c r="DH52" i="43"/>
  <c r="N52" i="43"/>
  <c r="V52" i="43"/>
  <c r="AB52" i="43"/>
  <c r="AI52" i="43"/>
  <c r="AQ52" i="43"/>
  <c r="AX52" i="43"/>
  <c r="BD52" i="43"/>
  <c r="BL52" i="43"/>
  <c r="BS52" i="43"/>
  <c r="BZ52" i="43"/>
  <c r="CH52" i="43"/>
  <c r="CN52" i="43"/>
  <c r="CU52" i="43"/>
  <c r="DC52" i="43"/>
  <c r="AD52" i="43"/>
  <c r="BG52" i="43"/>
  <c r="CI52" i="43"/>
  <c r="AL52" i="43"/>
  <c r="BN52" i="43"/>
  <c r="CP52" i="43"/>
  <c r="P52" i="43"/>
  <c r="AR52" i="43"/>
  <c r="BT52" i="43"/>
  <c r="CX52" i="43"/>
  <c r="W52" i="43"/>
  <c r="AY52" i="43"/>
  <c r="CB52" i="43"/>
  <c r="DD52" i="43"/>
  <c r="O49" i="43"/>
  <c r="S49" i="43"/>
  <c r="W49" i="43"/>
  <c r="AA49" i="43"/>
  <c r="AE49" i="43"/>
  <c r="AI49" i="43"/>
  <c r="AM49" i="43"/>
  <c r="AQ49" i="43"/>
  <c r="AU49" i="43"/>
  <c r="AY49" i="43"/>
  <c r="BC49" i="43"/>
  <c r="BG49" i="43"/>
  <c r="BK49" i="43"/>
  <c r="BO49" i="43"/>
  <c r="BS49" i="43"/>
  <c r="BW49" i="43"/>
  <c r="CA49" i="43"/>
  <c r="CE49" i="43"/>
  <c r="CI49" i="43"/>
  <c r="CM49" i="43"/>
  <c r="CQ49" i="43"/>
  <c r="CU49" i="43"/>
  <c r="CY49" i="43"/>
  <c r="DC49" i="43"/>
  <c r="DG49" i="43"/>
  <c r="N49" i="43"/>
  <c r="T49" i="43"/>
  <c r="Y49" i="43"/>
  <c r="AD49" i="43"/>
  <c r="AJ49" i="43"/>
  <c r="AO49" i="43"/>
  <c r="AT49" i="43"/>
  <c r="AZ49" i="43"/>
  <c r="BE49" i="43"/>
  <c r="BJ49" i="43"/>
  <c r="BP49" i="43"/>
  <c r="BU49" i="43"/>
  <c r="BZ49" i="43"/>
  <c r="CF49" i="43"/>
  <c r="CK49" i="43"/>
  <c r="CP49" i="43"/>
  <c r="CV49" i="43"/>
  <c r="DA49" i="43"/>
  <c r="DF49" i="43"/>
  <c r="P49" i="43"/>
  <c r="U49" i="43"/>
  <c r="Z49" i="43"/>
  <c r="AF49" i="43"/>
  <c r="AK49" i="43"/>
  <c r="AP49" i="43"/>
  <c r="AV49" i="43"/>
  <c r="BA49" i="43"/>
  <c r="BF49" i="43"/>
  <c r="BL49" i="43"/>
  <c r="BQ49" i="43"/>
  <c r="BV49" i="43"/>
  <c r="CB49" i="43"/>
  <c r="CG49" i="43"/>
  <c r="CL49" i="43"/>
  <c r="CR49" i="43"/>
  <c r="CW49" i="43"/>
  <c r="DB49" i="43"/>
  <c r="DH49" i="43"/>
  <c r="R49" i="43"/>
  <c r="AC49" i="43"/>
  <c r="AN49" i="43"/>
  <c r="AX49" i="43"/>
  <c r="BI49" i="43"/>
  <c r="BT49" i="43"/>
  <c r="CD49" i="43"/>
  <c r="CO49" i="43"/>
  <c r="CZ49" i="43"/>
  <c r="L49" i="43"/>
  <c r="V49" i="43"/>
  <c r="AG49" i="43"/>
  <c r="AR49" i="43"/>
  <c r="BB49" i="43"/>
  <c r="BM49" i="43"/>
  <c r="BX49" i="43"/>
  <c r="CH49" i="43"/>
  <c r="CS49" i="43"/>
  <c r="DD49" i="43"/>
  <c r="M49" i="43"/>
  <c r="X49" i="43"/>
  <c r="AH49" i="43"/>
  <c r="AS49" i="43"/>
  <c r="BD49" i="43"/>
  <c r="BN49" i="43"/>
  <c r="BY49" i="43"/>
  <c r="CJ49" i="43"/>
  <c r="CT49" i="43"/>
  <c r="DE49" i="43"/>
  <c r="AW49" i="43"/>
  <c r="CN49" i="43"/>
  <c r="Q49" i="43"/>
  <c r="BH49" i="43"/>
  <c r="CX49" i="43"/>
  <c r="AB49" i="43"/>
  <c r="BR49" i="43"/>
  <c r="CC49" i="43"/>
  <c r="AL49" i="43"/>
  <c r="N28" i="43"/>
  <c r="R28" i="43"/>
  <c r="V28" i="43"/>
  <c r="Z28" i="43"/>
  <c r="AD28" i="43"/>
  <c r="AH28" i="43"/>
  <c r="AL28" i="43"/>
  <c r="AP28" i="43"/>
  <c r="AT28" i="43"/>
  <c r="AX28" i="43"/>
  <c r="BB28" i="43"/>
  <c r="BF28" i="43"/>
  <c r="BJ28" i="43"/>
  <c r="BN28" i="43"/>
  <c r="BR28" i="43"/>
  <c r="BV28" i="43"/>
  <c r="BZ28" i="43"/>
  <c r="CD28" i="43"/>
  <c r="CH28" i="43"/>
  <c r="CL28" i="43"/>
  <c r="CP28" i="43"/>
  <c r="CT28" i="43"/>
  <c r="CX28" i="43"/>
  <c r="DB28" i="43"/>
  <c r="DF28" i="43"/>
  <c r="L28" i="43"/>
  <c r="Q28" i="43"/>
  <c r="W28" i="43"/>
  <c r="AB28" i="43"/>
  <c r="AG28" i="43"/>
  <c r="AM28" i="43"/>
  <c r="AR28" i="43"/>
  <c r="AW28" i="43"/>
  <c r="BC28" i="43"/>
  <c r="BH28" i="43"/>
  <c r="BM28" i="43"/>
  <c r="BS28" i="43"/>
  <c r="BX28" i="43"/>
  <c r="CC28" i="43"/>
  <c r="CI28" i="43"/>
  <c r="CN28" i="43"/>
  <c r="CS28" i="43"/>
  <c r="CY28" i="43"/>
  <c r="DD28" i="43"/>
  <c r="O28" i="43"/>
  <c r="U28" i="43"/>
  <c r="AC28" i="43"/>
  <c r="AJ28" i="43"/>
  <c r="AQ28" i="43"/>
  <c r="AY28" i="43"/>
  <c r="BE28" i="43"/>
  <c r="BL28" i="43"/>
  <c r="BT28" i="43"/>
  <c r="CA28" i="43"/>
  <c r="CG28" i="43"/>
  <c r="CO28" i="43"/>
  <c r="CV28" i="43"/>
  <c r="DC28" i="43"/>
  <c r="P28" i="43"/>
  <c r="X28" i="43"/>
  <c r="AE28" i="43"/>
  <c r="AK28" i="43"/>
  <c r="AS28" i="43"/>
  <c r="AZ28" i="43"/>
  <c r="BG28" i="43"/>
  <c r="BO28" i="43"/>
  <c r="M28" i="43"/>
  <c r="AA28" i="43"/>
  <c r="AO28" i="43"/>
  <c r="BD28" i="43"/>
  <c r="BQ28" i="43"/>
  <c r="CB28" i="43"/>
  <c r="CK28" i="43"/>
  <c r="CU28" i="43"/>
  <c r="DE28" i="43"/>
  <c r="S28" i="43"/>
  <c r="AF28" i="43"/>
  <c r="AU28" i="43"/>
  <c r="BI28" i="43"/>
  <c r="BU28" i="43"/>
  <c r="CE28" i="43"/>
  <c r="CM28" i="43"/>
  <c r="CW28" i="43"/>
  <c r="DG28" i="43"/>
  <c r="AI28" i="43"/>
  <c r="BK28" i="43"/>
  <c r="CF28" i="43"/>
  <c r="CZ28" i="43"/>
  <c r="AN28" i="43"/>
  <c r="BP28" i="43"/>
  <c r="CJ28" i="43"/>
  <c r="DA28" i="43"/>
  <c r="T28" i="43"/>
  <c r="AV28" i="43"/>
  <c r="BW28" i="43"/>
  <c r="CQ28" i="43"/>
  <c r="DH28" i="43"/>
  <c r="BA28" i="43"/>
  <c r="BY28" i="43"/>
  <c r="CR28" i="43"/>
  <c r="Y28" i="43"/>
  <c r="O80" i="43"/>
  <c r="S80" i="43"/>
  <c r="W80" i="43"/>
  <c r="AA80" i="43"/>
  <c r="AE80" i="43"/>
  <c r="AI80" i="43"/>
  <c r="AM80" i="43"/>
  <c r="AQ80" i="43"/>
  <c r="AU80" i="43"/>
  <c r="AY80" i="43"/>
  <c r="BC80" i="43"/>
  <c r="BG80" i="43"/>
  <c r="BK80" i="43"/>
  <c r="BO80" i="43"/>
  <c r="BS80" i="43"/>
  <c r="BW80" i="43"/>
  <c r="CA80" i="43"/>
  <c r="CE80" i="43"/>
  <c r="CI80" i="43"/>
  <c r="CM80" i="43"/>
  <c r="CQ80" i="43"/>
  <c r="CU80" i="43"/>
  <c r="CY80" i="43"/>
  <c r="DC80" i="43"/>
  <c r="DG80" i="43"/>
  <c r="L80" i="43"/>
  <c r="P80" i="43"/>
  <c r="T80" i="43"/>
  <c r="X80" i="43"/>
  <c r="AB80" i="43"/>
  <c r="AF80" i="43"/>
  <c r="AJ80" i="43"/>
  <c r="AN80" i="43"/>
  <c r="AR80" i="43"/>
  <c r="AV80" i="43"/>
  <c r="AZ80" i="43"/>
  <c r="BD80" i="43"/>
  <c r="BH80" i="43"/>
  <c r="BL80" i="43"/>
  <c r="BP80" i="43"/>
  <c r="BT80" i="43"/>
  <c r="BX80" i="43"/>
  <c r="CB80" i="43"/>
  <c r="CF80" i="43"/>
  <c r="CJ80" i="43"/>
  <c r="CN80" i="43"/>
  <c r="CR80" i="43"/>
  <c r="CV80" i="43"/>
  <c r="CZ80" i="43"/>
  <c r="DD80" i="43"/>
  <c r="DH80" i="43"/>
  <c r="M80" i="43"/>
  <c r="Q80" i="43"/>
  <c r="U80" i="43"/>
  <c r="Y80" i="43"/>
  <c r="AC80" i="43"/>
  <c r="AG80" i="43"/>
  <c r="AK80" i="43"/>
  <c r="AO80" i="43"/>
  <c r="AS80" i="43"/>
  <c r="AW80" i="43"/>
  <c r="BA80" i="43"/>
  <c r="BE80" i="43"/>
  <c r="BI80" i="43"/>
  <c r="BM80" i="43"/>
  <c r="BQ80" i="43"/>
  <c r="BU80" i="43"/>
  <c r="BY80" i="43"/>
  <c r="CC80" i="43"/>
  <c r="CG80" i="43"/>
  <c r="CK80" i="43"/>
  <c r="CO80" i="43"/>
  <c r="CS80" i="43"/>
  <c r="CW80" i="43"/>
  <c r="DA80" i="43"/>
  <c r="DE80" i="43"/>
  <c r="V80" i="43"/>
  <c r="AL80" i="43"/>
  <c r="BB80" i="43"/>
  <c r="BR80" i="43"/>
  <c r="CH80" i="43"/>
  <c r="CX80" i="43"/>
  <c r="Z80" i="43"/>
  <c r="AP80" i="43"/>
  <c r="BF80" i="43"/>
  <c r="BV80" i="43"/>
  <c r="CL80" i="43"/>
  <c r="DB80" i="43"/>
  <c r="N80" i="43"/>
  <c r="AD80" i="43"/>
  <c r="AT80" i="43"/>
  <c r="BJ80" i="43"/>
  <c r="BZ80" i="43"/>
  <c r="CP80" i="43"/>
  <c r="DF80" i="43"/>
  <c r="AX80" i="43"/>
  <c r="BN80" i="43"/>
  <c r="R80" i="43"/>
  <c r="CD80" i="43"/>
  <c r="CT80" i="43"/>
  <c r="AH80" i="43"/>
  <c r="N81" i="43"/>
  <c r="R81" i="43"/>
  <c r="V81" i="43"/>
  <c r="Z81" i="43"/>
  <c r="AD81" i="43"/>
  <c r="AH81" i="43"/>
  <c r="AL81" i="43"/>
  <c r="AP81" i="43"/>
  <c r="AT81" i="43"/>
  <c r="AX81" i="43"/>
  <c r="BB81" i="43"/>
  <c r="BF81" i="43"/>
  <c r="BJ81" i="43"/>
  <c r="BN81" i="43"/>
  <c r="BR81" i="43"/>
  <c r="BV81" i="43"/>
  <c r="BZ81" i="43"/>
  <c r="CD81" i="43"/>
  <c r="CH81" i="43"/>
  <c r="CL81" i="43"/>
  <c r="CP81" i="43"/>
  <c r="CT81" i="43"/>
  <c r="CX81" i="43"/>
  <c r="DB81" i="43"/>
  <c r="DF81" i="43"/>
  <c r="O81" i="43"/>
  <c r="S81" i="43"/>
  <c r="W81" i="43"/>
  <c r="AA81" i="43"/>
  <c r="AE81" i="43"/>
  <c r="AI81" i="43"/>
  <c r="AM81" i="43"/>
  <c r="AQ81" i="43"/>
  <c r="AU81" i="43"/>
  <c r="AY81" i="43"/>
  <c r="BC81" i="43"/>
  <c r="BG81" i="43"/>
  <c r="BK81" i="43"/>
  <c r="BO81" i="43"/>
  <c r="BS81" i="43"/>
  <c r="BW81" i="43"/>
  <c r="CA81" i="43"/>
  <c r="CE81" i="43"/>
  <c r="CI81" i="43"/>
  <c r="CM81" i="43"/>
  <c r="CQ81" i="43"/>
  <c r="CU81" i="43"/>
  <c r="CY81" i="43"/>
  <c r="DC81" i="43"/>
  <c r="DG81" i="43"/>
  <c r="L81" i="43"/>
  <c r="P81" i="43"/>
  <c r="T81" i="43"/>
  <c r="X81" i="43"/>
  <c r="AB81" i="43"/>
  <c r="AF81" i="43"/>
  <c r="AJ81" i="43"/>
  <c r="AN81" i="43"/>
  <c r="AR81" i="43"/>
  <c r="AV81" i="43"/>
  <c r="AZ81" i="43"/>
  <c r="BD81" i="43"/>
  <c r="BH81" i="43"/>
  <c r="BL81" i="43"/>
  <c r="BP81" i="43"/>
  <c r="BT81" i="43"/>
  <c r="BX81" i="43"/>
  <c r="CB81" i="43"/>
  <c r="CF81" i="43"/>
  <c r="CJ81" i="43"/>
  <c r="CN81" i="43"/>
  <c r="CR81" i="43"/>
  <c r="CV81" i="43"/>
  <c r="CZ81" i="43"/>
  <c r="DD81" i="43"/>
  <c r="DH81" i="43"/>
  <c r="Q81" i="43"/>
  <c r="AG81" i="43"/>
  <c r="AW81" i="43"/>
  <c r="BM81" i="43"/>
  <c r="CC81" i="43"/>
  <c r="CS81" i="43"/>
  <c r="U81" i="43"/>
  <c r="AK81" i="43"/>
  <c r="BA81" i="43"/>
  <c r="BQ81" i="43"/>
  <c r="CG81" i="43"/>
  <c r="CW81" i="43"/>
  <c r="Y81" i="43"/>
  <c r="AO81" i="43"/>
  <c r="BE81" i="43"/>
  <c r="BU81" i="43"/>
  <c r="CK81" i="43"/>
  <c r="DA81" i="43"/>
  <c r="M81" i="43"/>
  <c r="BY81" i="43"/>
  <c r="AC81" i="43"/>
  <c r="CO81" i="43"/>
  <c r="AS81" i="43"/>
  <c r="DE81" i="43"/>
  <c r="BI81" i="43"/>
  <c r="O55" i="43"/>
  <c r="S55" i="43"/>
  <c r="W55" i="43"/>
  <c r="AA55" i="43"/>
  <c r="AE55" i="43"/>
  <c r="AI55" i="43"/>
  <c r="AM55" i="43"/>
  <c r="AQ55" i="43"/>
  <c r="AU55" i="43"/>
  <c r="AY55" i="43"/>
  <c r="BC55" i="43"/>
  <c r="BG55" i="43"/>
  <c r="BK55" i="43"/>
  <c r="BO55" i="43"/>
  <c r="BS55" i="43"/>
  <c r="M55" i="43"/>
  <c r="R55" i="43"/>
  <c r="X55" i="43"/>
  <c r="AC55" i="43"/>
  <c r="AH55" i="43"/>
  <c r="AN55" i="43"/>
  <c r="AS55" i="43"/>
  <c r="AX55" i="43"/>
  <c r="BD55" i="43"/>
  <c r="BI55" i="43"/>
  <c r="BN55" i="43"/>
  <c r="BT55" i="43"/>
  <c r="BX55" i="43"/>
  <c r="CB55" i="43"/>
  <c r="CF55" i="43"/>
  <c r="CJ55" i="43"/>
  <c r="CN55" i="43"/>
  <c r="CR55" i="43"/>
  <c r="CV55" i="43"/>
  <c r="CZ55" i="43"/>
  <c r="DD55" i="43"/>
  <c r="DH55" i="43"/>
  <c r="N55" i="43"/>
  <c r="T55" i="43"/>
  <c r="Y55" i="43"/>
  <c r="AD55" i="43"/>
  <c r="AJ55" i="43"/>
  <c r="AO55" i="43"/>
  <c r="AT55" i="43"/>
  <c r="AZ55" i="43"/>
  <c r="BE55" i="43"/>
  <c r="BJ55" i="43"/>
  <c r="BP55" i="43"/>
  <c r="BU55" i="43"/>
  <c r="BY55" i="43"/>
  <c r="CC55" i="43"/>
  <c r="CG55" i="43"/>
  <c r="CK55" i="43"/>
  <c r="CO55" i="43"/>
  <c r="CS55" i="43"/>
  <c r="CW55" i="43"/>
  <c r="DA55" i="43"/>
  <c r="DE55" i="43"/>
  <c r="P55" i="43"/>
  <c r="U55" i="43"/>
  <c r="Z55" i="43"/>
  <c r="AF55" i="43"/>
  <c r="AK55" i="43"/>
  <c r="AP55" i="43"/>
  <c r="AV55" i="43"/>
  <c r="BA55" i="43"/>
  <c r="BF55" i="43"/>
  <c r="BL55" i="43"/>
  <c r="BQ55" i="43"/>
  <c r="BV55" i="43"/>
  <c r="BZ55" i="43"/>
  <c r="CD55" i="43"/>
  <c r="CH55" i="43"/>
  <c r="CL55" i="43"/>
  <c r="CP55" i="43"/>
  <c r="CT55" i="43"/>
  <c r="CX55" i="43"/>
  <c r="DB55" i="43"/>
  <c r="DF55" i="43"/>
  <c r="AB55" i="43"/>
  <c r="AW55" i="43"/>
  <c r="BR55" i="43"/>
  <c r="CI55" i="43"/>
  <c r="CY55" i="43"/>
  <c r="L55" i="43"/>
  <c r="AG55" i="43"/>
  <c r="BB55" i="43"/>
  <c r="BW55" i="43"/>
  <c r="CM55" i="43"/>
  <c r="DC55" i="43"/>
  <c r="Q55" i="43"/>
  <c r="AL55" i="43"/>
  <c r="BH55" i="43"/>
  <c r="CA55" i="43"/>
  <c r="CQ55" i="43"/>
  <c r="DG55" i="43"/>
  <c r="V55" i="43"/>
  <c r="CU55" i="43"/>
  <c r="AR55" i="43"/>
  <c r="BM55" i="43"/>
  <c r="CE55" i="43"/>
  <c r="L60" i="43"/>
  <c r="P60" i="43"/>
  <c r="T60" i="43"/>
  <c r="X60" i="43"/>
  <c r="AB60" i="43"/>
  <c r="AF60" i="43"/>
  <c r="AJ60" i="43"/>
  <c r="AN60" i="43"/>
  <c r="AR60" i="43"/>
  <c r="AV60" i="43"/>
  <c r="AZ60" i="43"/>
  <c r="BD60" i="43"/>
  <c r="BH60" i="43"/>
  <c r="BL60" i="43"/>
  <c r="BP60" i="43"/>
  <c r="BT60" i="43"/>
  <c r="BX60" i="43"/>
  <c r="CB60" i="43"/>
  <c r="CF60" i="43"/>
  <c r="CJ60" i="43"/>
  <c r="CN60" i="43"/>
  <c r="CR60" i="43"/>
  <c r="CV60" i="43"/>
  <c r="CZ60" i="43"/>
  <c r="DD60" i="43"/>
  <c r="DH60" i="43"/>
  <c r="M60" i="43"/>
  <c r="Q60" i="43"/>
  <c r="U60" i="43"/>
  <c r="Y60" i="43"/>
  <c r="AC60" i="43"/>
  <c r="AG60" i="43"/>
  <c r="AK60" i="43"/>
  <c r="AO60" i="43"/>
  <c r="AS60" i="43"/>
  <c r="AW60" i="43"/>
  <c r="BA60" i="43"/>
  <c r="BE60" i="43"/>
  <c r="BI60" i="43"/>
  <c r="BM60" i="43"/>
  <c r="BQ60" i="43"/>
  <c r="BU60" i="43"/>
  <c r="BY60" i="43"/>
  <c r="CC60" i="43"/>
  <c r="CG60" i="43"/>
  <c r="CK60" i="43"/>
  <c r="CO60" i="43"/>
  <c r="CS60" i="43"/>
  <c r="CW60" i="43"/>
  <c r="DA60" i="43"/>
  <c r="DE60" i="43"/>
  <c r="N60" i="43"/>
  <c r="R60" i="43"/>
  <c r="V60" i="43"/>
  <c r="Z60" i="43"/>
  <c r="AD60" i="43"/>
  <c r="AH60" i="43"/>
  <c r="AL60" i="43"/>
  <c r="AP60" i="43"/>
  <c r="AT60" i="43"/>
  <c r="AX60" i="43"/>
  <c r="BB60" i="43"/>
  <c r="BF60" i="43"/>
  <c r="BJ60" i="43"/>
  <c r="BN60" i="43"/>
  <c r="BR60" i="43"/>
  <c r="BV60" i="43"/>
  <c r="BZ60" i="43"/>
  <c r="CD60" i="43"/>
  <c r="CH60" i="43"/>
  <c r="CL60" i="43"/>
  <c r="CP60" i="43"/>
  <c r="CT60" i="43"/>
  <c r="CX60" i="43"/>
  <c r="DB60" i="43"/>
  <c r="DF60" i="43"/>
  <c r="S60" i="43"/>
  <c r="AI60" i="43"/>
  <c r="AY60" i="43"/>
  <c r="BO60" i="43"/>
  <c r="CE60" i="43"/>
  <c r="CU60" i="43"/>
  <c r="W60" i="43"/>
  <c r="AM60" i="43"/>
  <c r="BC60" i="43"/>
  <c r="BS60" i="43"/>
  <c r="CI60" i="43"/>
  <c r="CY60" i="43"/>
  <c r="AA60" i="43"/>
  <c r="AQ60" i="43"/>
  <c r="BG60" i="43"/>
  <c r="BW60" i="43"/>
  <c r="CM60" i="43"/>
  <c r="DC60" i="43"/>
  <c r="O60" i="43"/>
  <c r="CA60" i="43"/>
  <c r="AE60" i="43"/>
  <c r="CQ60" i="43"/>
  <c r="AU60" i="43"/>
  <c r="DG60" i="43"/>
  <c r="BK60" i="43"/>
  <c r="S66" i="43"/>
  <c r="Q66" i="43"/>
  <c r="AG66" i="43"/>
  <c r="AW66" i="43"/>
  <c r="BM66" i="43"/>
  <c r="CC66" i="43"/>
  <c r="CS66" i="43"/>
  <c r="N66" i="43"/>
  <c r="AD66" i="43"/>
  <c r="AT66" i="43"/>
  <c r="BJ66" i="43"/>
  <c r="BZ66" i="43"/>
  <c r="CP66" i="43"/>
  <c r="DF66" i="43"/>
  <c r="AM66" i="43"/>
  <c r="BS66" i="43"/>
  <c r="CY66" i="43"/>
  <c r="AF66" i="43"/>
  <c r="BL66" i="43"/>
  <c r="CR66" i="43"/>
  <c r="AJ66" i="43"/>
  <c r="CV66" i="43"/>
  <c r="BW66" i="43"/>
  <c r="AB66" i="43"/>
  <c r="CN66" i="43"/>
  <c r="BO66" i="43"/>
  <c r="CE66" i="43"/>
  <c r="U66" i="43"/>
  <c r="AK66" i="43"/>
  <c r="BA66" i="43"/>
  <c r="BQ66" i="43"/>
  <c r="CG66" i="43"/>
  <c r="CW66" i="43"/>
  <c r="R66" i="43"/>
  <c r="AH66" i="43"/>
  <c r="AX66" i="43"/>
  <c r="BN66" i="43"/>
  <c r="CD66" i="43"/>
  <c r="CT66" i="43"/>
  <c r="O66" i="43"/>
  <c r="AU66" i="43"/>
  <c r="CA66" i="43"/>
  <c r="DG66" i="43"/>
  <c r="AN66" i="43"/>
  <c r="BT66" i="43"/>
  <c r="CZ66" i="43"/>
  <c r="AZ66" i="43"/>
  <c r="AA66" i="43"/>
  <c r="CM66" i="43"/>
  <c r="AR66" i="43"/>
  <c r="DD66" i="43"/>
  <c r="Y66" i="43"/>
  <c r="AO66" i="43"/>
  <c r="BE66" i="43"/>
  <c r="BU66" i="43"/>
  <c r="CK66" i="43"/>
  <c r="DA66" i="43"/>
  <c r="V66" i="43"/>
  <c r="AL66" i="43"/>
  <c r="BB66" i="43"/>
  <c r="BR66" i="43"/>
  <c r="CH66" i="43"/>
  <c r="CX66" i="43"/>
  <c r="W66" i="43"/>
  <c r="BC66" i="43"/>
  <c r="CI66" i="43"/>
  <c r="P66" i="43"/>
  <c r="AV66" i="43"/>
  <c r="CB66" i="43"/>
  <c r="DH66" i="43"/>
  <c r="BP66" i="43"/>
  <c r="AQ66" i="43"/>
  <c r="DC66" i="43"/>
  <c r="BH66" i="43"/>
  <c r="AY66" i="43"/>
  <c r="CU66" i="43"/>
  <c r="BI66" i="43"/>
  <c r="Z66" i="43"/>
  <c r="CL66" i="43"/>
  <c r="CQ66" i="43"/>
  <c r="T66" i="43"/>
  <c r="BX66" i="43"/>
  <c r="AI66" i="43"/>
  <c r="M66" i="43"/>
  <c r="BY66" i="43"/>
  <c r="AP66" i="43"/>
  <c r="DB66" i="43"/>
  <c r="X66" i="43"/>
  <c r="CF66" i="43"/>
  <c r="AC66" i="43"/>
  <c r="CO66" i="43"/>
  <c r="BF66" i="43"/>
  <c r="AE66" i="43"/>
  <c r="BD66" i="43"/>
  <c r="BG66" i="43"/>
  <c r="AS66" i="43"/>
  <c r="DE66" i="43"/>
  <c r="BV66" i="43"/>
  <c r="BK66" i="43"/>
  <c r="CJ66" i="43"/>
  <c r="L66" i="43"/>
  <c r="M64" i="43"/>
  <c r="R64" i="43"/>
  <c r="Z64" i="43"/>
  <c r="AH64" i="43"/>
  <c r="AP64" i="43"/>
  <c r="AX64" i="43"/>
  <c r="BF64" i="43"/>
  <c r="BN64" i="43"/>
  <c r="BV64" i="43"/>
  <c r="CD64" i="43"/>
  <c r="CL64" i="43"/>
  <c r="CT64" i="43"/>
  <c r="DB64" i="43"/>
  <c r="N64" i="43"/>
  <c r="X64" i="43"/>
  <c r="AJ64" i="43"/>
  <c r="AT64" i="43"/>
  <c r="BD64" i="43"/>
  <c r="BP64" i="43"/>
  <c r="BZ64" i="43"/>
  <c r="CJ64" i="43"/>
  <c r="CV64" i="43"/>
  <c r="DF64" i="43"/>
  <c r="P64" i="43"/>
  <c r="AB64" i="43"/>
  <c r="AL64" i="43"/>
  <c r="AV64" i="43"/>
  <c r="BH64" i="43"/>
  <c r="BR64" i="43"/>
  <c r="CB64" i="43"/>
  <c r="CN64" i="43"/>
  <c r="CX64" i="43"/>
  <c r="DH64" i="43"/>
  <c r="T64" i="43"/>
  <c r="AD64" i="43"/>
  <c r="AN64" i="43"/>
  <c r="AZ64" i="43"/>
  <c r="BJ64" i="43"/>
  <c r="BT64" i="43"/>
  <c r="CF64" i="43"/>
  <c r="CP64" i="43"/>
  <c r="CZ64" i="43"/>
  <c r="V64" i="43"/>
  <c r="BL64" i="43"/>
  <c r="DD64" i="43"/>
  <c r="AF64" i="43"/>
  <c r="BX64" i="43"/>
  <c r="AR64" i="43"/>
  <c r="CH64" i="43"/>
  <c r="L64" i="43"/>
  <c r="BB64" i="43"/>
  <c r="CR64" i="43"/>
  <c r="DG64" i="43"/>
  <c r="CQ64" i="43"/>
  <c r="CA64" i="43"/>
  <c r="BK64" i="43"/>
  <c r="AU64" i="43"/>
  <c r="AE64" i="43"/>
  <c r="O64" i="43"/>
  <c r="DA64" i="43"/>
  <c r="CK64" i="43"/>
  <c r="BU64" i="43"/>
  <c r="BE64" i="43"/>
  <c r="AO64" i="43"/>
  <c r="Y64" i="43"/>
  <c r="BO64" i="43"/>
  <c r="S64" i="43"/>
  <c r="DE64" i="43"/>
  <c r="BY64" i="43"/>
  <c r="AC64" i="43"/>
  <c r="DC64" i="43"/>
  <c r="CM64" i="43"/>
  <c r="BW64" i="43"/>
  <c r="BG64" i="43"/>
  <c r="AQ64" i="43"/>
  <c r="AA64" i="43"/>
  <c r="CW64" i="43"/>
  <c r="CG64" i="43"/>
  <c r="BQ64" i="43"/>
  <c r="BA64" i="43"/>
  <c r="AK64" i="43"/>
  <c r="U64" i="43"/>
  <c r="CE64" i="43"/>
  <c r="AI64" i="43"/>
  <c r="CO64" i="43"/>
  <c r="AS64" i="43"/>
  <c r="CY64" i="43"/>
  <c r="CI64" i="43"/>
  <c r="BS64" i="43"/>
  <c r="BC64" i="43"/>
  <c r="AM64" i="43"/>
  <c r="W64" i="43"/>
  <c r="CS64" i="43"/>
  <c r="CC64" i="43"/>
  <c r="BM64" i="43"/>
  <c r="AW64" i="43"/>
  <c r="AG64" i="43"/>
  <c r="Q64" i="43"/>
  <c r="CU64" i="43"/>
  <c r="AY64" i="43"/>
  <c r="BI64" i="43"/>
  <c r="N35" i="43"/>
  <c r="R35" i="43"/>
  <c r="V35" i="43"/>
  <c r="Z35" i="43"/>
  <c r="AD35" i="43"/>
  <c r="AH35" i="43"/>
  <c r="AL35" i="43"/>
  <c r="AP35" i="43"/>
  <c r="AT35" i="43"/>
  <c r="AX35" i="43"/>
  <c r="BB35" i="43"/>
  <c r="BF35" i="43"/>
  <c r="BJ35" i="43"/>
  <c r="BN35" i="43"/>
  <c r="BR35" i="43"/>
  <c r="BV35" i="43"/>
  <c r="BZ35" i="43"/>
  <c r="CD35" i="43"/>
  <c r="CH35" i="43"/>
  <c r="CL35" i="43"/>
  <c r="CP35" i="43"/>
  <c r="CT35" i="43"/>
  <c r="CX35" i="43"/>
  <c r="DB35" i="43"/>
  <c r="DF35" i="43"/>
  <c r="L35" i="43"/>
  <c r="Q35" i="43"/>
  <c r="W35" i="43"/>
  <c r="AB35" i="43"/>
  <c r="AG35" i="43"/>
  <c r="AM35" i="43"/>
  <c r="AR35" i="43"/>
  <c r="AW35" i="43"/>
  <c r="BC35" i="43"/>
  <c r="BH35" i="43"/>
  <c r="BM35" i="43"/>
  <c r="BS35" i="43"/>
  <c r="BX35" i="43"/>
  <c r="CC35" i="43"/>
  <c r="CI35" i="43"/>
  <c r="CN35" i="43"/>
  <c r="CS35" i="43"/>
  <c r="CY35" i="43"/>
  <c r="DD35" i="43"/>
  <c r="P35" i="43"/>
  <c r="X35" i="43"/>
  <c r="AE35" i="43"/>
  <c r="AK35" i="43"/>
  <c r="AS35" i="43"/>
  <c r="AZ35" i="43"/>
  <c r="BG35" i="43"/>
  <c r="BO35" i="43"/>
  <c r="BU35" i="43"/>
  <c r="CB35" i="43"/>
  <c r="CJ35" i="43"/>
  <c r="CQ35" i="43"/>
  <c r="CW35" i="43"/>
  <c r="DE35" i="43"/>
  <c r="S35" i="43"/>
  <c r="AA35" i="43"/>
  <c r="AJ35" i="43"/>
  <c r="AU35" i="43"/>
  <c r="BD35" i="43"/>
  <c r="BL35" i="43"/>
  <c r="BW35" i="43"/>
  <c r="CF35" i="43"/>
  <c r="CO35" i="43"/>
  <c r="CZ35" i="43"/>
  <c r="DH35" i="43"/>
  <c r="T35" i="43"/>
  <c r="AC35" i="43"/>
  <c r="AN35" i="43"/>
  <c r="AV35" i="43"/>
  <c r="BE35" i="43"/>
  <c r="BP35" i="43"/>
  <c r="BY35" i="43"/>
  <c r="CG35" i="43"/>
  <c r="CR35" i="43"/>
  <c r="DA35" i="43"/>
  <c r="M35" i="43"/>
  <c r="U35" i="43"/>
  <c r="AF35" i="43"/>
  <c r="AO35" i="43"/>
  <c r="AY35" i="43"/>
  <c r="BI35" i="43"/>
  <c r="BQ35" i="43"/>
  <c r="CA35" i="43"/>
  <c r="CK35" i="43"/>
  <c r="CU35" i="43"/>
  <c r="DC35" i="43"/>
  <c r="AQ35" i="43"/>
  <c r="CE35" i="43"/>
  <c r="O35" i="43"/>
  <c r="BA35" i="43"/>
  <c r="CM35" i="43"/>
  <c r="Y35" i="43"/>
  <c r="BK35" i="43"/>
  <c r="CV35" i="43"/>
  <c r="AI35" i="43"/>
  <c r="BT35" i="43"/>
  <c r="DG35" i="43"/>
  <c r="L37" i="43"/>
  <c r="P37" i="43"/>
  <c r="T37" i="43"/>
  <c r="X37" i="43"/>
  <c r="AB37" i="43"/>
  <c r="AF37" i="43"/>
  <c r="AJ37" i="43"/>
  <c r="AN37" i="43"/>
  <c r="AR37" i="43"/>
  <c r="AV37" i="43"/>
  <c r="AZ37" i="43"/>
  <c r="BD37" i="43"/>
  <c r="BH37" i="43"/>
  <c r="BL37" i="43"/>
  <c r="BP37" i="43"/>
  <c r="BT37" i="43"/>
  <c r="BX37" i="43"/>
  <c r="CB37" i="43"/>
  <c r="CF37" i="43"/>
  <c r="CJ37" i="43"/>
  <c r="CN37" i="43"/>
  <c r="CR37" i="43"/>
  <c r="CV37" i="43"/>
  <c r="CZ37" i="43"/>
  <c r="DD37" i="43"/>
  <c r="DH37" i="43"/>
  <c r="M37" i="43"/>
  <c r="R37" i="43"/>
  <c r="W37" i="43"/>
  <c r="AC37" i="43"/>
  <c r="AH37" i="43"/>
  <c r="AM37" i="43"/>
  <c r="AS37" i="43"/>
  <c r="AX37" i="43"/>
  <c r="BC37" i="43"/>
  <c r="BI37" i="43"/>
  <c r="BN37" i="43"/>
  <c r="BS37" i="43"/>
  <c r="BY37" i="43"/>
  <c r="CD37" i="43"/>
  <c r="CI37" i="43"/>
  <c r="CO37" i="43"/>
  <c r="CT37" i="43"/>
  <c r="CY37" i="43"/>
  <c r="DE37" i="43"/>
  <c r="N37" i="43"/>
  <c r="U37" i="43"/>
  <c r="AA37" i="43"/>
  <c r="AI37" i="43"/>
  <c r="AP37" i="43"/>
  <c r="AW37" i="43"/>
  <c r="BE37" i="43"/>
  <c r="BK37" i="43"/>
  <c r="BR37" i="43"/>
  <c r="BZ37" i="43"/>
  <c r="CG37" i="43"/>
  <c r="CM37" i="43"/>
  <c r="CU37" i="43"/>
  <c r="DB37" i="43"/>
  <c r="O37" i="43"/>
  <c r="Y37" i="43"/>
  <c r="AG37" i="43"/>
  <c r="AQ37" i="43"/>
  <c r="BA37" i="43"/>
  <c r="BJ37" i="43"/>
  <c r="BU37" i="43"/>
  <c r="CC37" i="43"/>
  <c r="CL37" i="43"/>
  <c r="CW37" i="43"/>
  <c r="DF37" i="43"/>
  <c r="Q37" i="43"/>
  <c r="Z37" i="43"/>
  <c r="AK37" i="43"/>
  <c r="AT37" i="43"/>
  <c r="BB37" i="43"/>
  <c r="BM37" i="43"/>
  <c r="BV37" i="43"/>
  <c r="CE37" i="43"/>
  <c r="CP37" i="43"/>
  <c r="CX37" i="43"/>
  <c r="DG37" i="43"/>
  <c r="S37" i="43"/>
  <c r="AD37" i="43"/>
  <c r="AL37" i="43"/>
  <c r="AU37" i="43"/>
  <c r="BF37" i="43"/>
  <c r="BO37" i="43"/>
  <c r="BW37" i="43"/>
  <c r="CH37" i="43"/>
  <c r="CQ37" i="43"/>
  <c r="DA37" i="43"/>
  <c r="AE37" i="43"/>
  <c r="BQ37" i="43"/>
  <c r="DC37" i="43"/>
  <c r="AO37" i="43"/>
  <c r="CA37" i="43"/>
  <c r="AY37" i="43"/>
  <c r="CK37" i="43"/>
  <c r="CS37" i="43"/>
  <c r="V37" i="43"/>
  <c r="BG37" i="43"/>
  <c r="M72" i="43"/>
  <c r="Q72" i="43"/>
  <c r="U72" i="43"/>
  <c r="Y72" i="43"/>
  <c r="AC72" i="43"/>
  <c r="AG72" i="43"/>
  <c r="AK72" i="43"/>
  <c r="AO72" i="43"/>
  <c r="AS72" i="43"/>
  <c r="AW72" i="43"/>
  <c r="BA72" i="43"/>
  <c r="BE72" i="43"/>
  <c r="BI72" i="43"/>
  <c r="BM72" i="43"/>
  <c r="BQ72" i="43"/>
  <c r="BU72" i="43"/>
  <c r="BY72" i="43"/>
  <c r="CC72" i="43"/>
  <c r="CG72" i="43"/>
  <c r="CK72" i="43"/>
  <c r="CO72" i="43"/>
  <c r="CS72" i="43"/>
  <c r="CW72" i="43"/>
  <c r="DA72" i="43"/>
  <c r="DE72" i="43"/>
  <c r="N72" i="43"/>
  <c r="R72" i="43"/>
  <c r="V72" i="43"/>
  <c r="Z72" i="43"/>
  <c r="AD72" i="43"/>
  <c r="AH72" i="43"/>
  <c r="AL72" i="43"/>
  <c r="AP72" i="43"/>
  <c r="AT72" i="43"/>
  <c r="AX72" i="43"/>
  <c r="BB72" i="43"/>
  <c r="BF72" i="43"/>
  <c r="BJ72" i="43"/>
  <c r="BN72" i="43"/>
  <c r="BR72" i="43"/>
  <c r="BV72" i="43"/>
  <c r="BZ72" i="43"/>
  <c r="CD72" i="43"/>
  <c r="CH72" i="43"/>
  <c r="CL72" i="43"/>
  <c r="CP72" i="43"/>
  <c r="CT72" i="43"/>
  <c r="CX72" i="43"/>
  <c r="DB72" i="43"/>
  <c r="DF72" i="43"/>
  <c r="O72" i="43"/>
  <c r="S72" i="43"/>
  <c r="W72" i="43"/>
  <c r="AA72" i="43"/>
  <c r="AE72" i="43"/>
  <c r="AI72" i="43"/>
  <c r="AM72" i="43"/>
  <c r="AQ72" i="43"/>
  <c r="AU72" i="43"/>
  <c r="AY72" i="43"/>
  <c r="BC72" i="43"/>
  <c r="BG72" i="43"/>
  <c r="BK72" i="43"/>
  <c r="BO72" i="43"/>
  <c r="BS72" i="43"/>
  <c r="BW72" i="43"/>
  <c r="CA72" i="43"/>
  <c r="CE72" i="43"/>
  <c r="CI72" i="43"/>
  <c r="CM72" i="43"/>
  <c r="CQ72" i="43"/>
  <c r="CU72" i="43"/>
  <c r="CY72" i="43"/>
  <c r="DC72" i="43"/>
  <c r="DG72" i="43"/>
  <c r="T72" i="43"/>
  <c r="AJ72" i="43"/>
  <c r="AZ72" i="43"/>
  <c r="BP72" i="43"/>
  <c r="CF72" i="43"/>
  <c r="CV72" i="43"/>
  <c r="X72" i="43"/>
  <c r="AN72" i="43"/>
  <c r="BD72" i="43"/>
  <c r="BT72" i="43"/>
  <c r="CJ72" i="43"/>
  <c r="CZ72" i="43"/>
  <c r="L72" i="43"/>
  <c r="AB72" i="43"/>
  <c r="AR72" i="43"/>
  <c r="BH72" i="43"/>
  <c r="BX72" i="43"/>
  <c r="CN72" i="43"/>
  <c r="DD72" i="43"/>
  <c r="P72" i="43"/>
  <c r="CB72" i="43"/>
  <c r="AF72" i="43"/>
  <c r="CR72" i="43"/>
  <c r="AV72" i="43"/>
  <c r="DH72" i="43"/>
  <c r="BL72" i="43"/>
  <c r="M77" i="43"/>
  <c r="Q77" i="43"/>
  <c r="U77" i="43"/>
  <c r="Y77" i="43"/>
  <c r="AC77" i="43"/>
  <c r="AG77" i="43"/>
  <c r="AK77" i="43"/>
  <c r="AO77" i="43"/>
  <c r="AS77" i="43"/>
  <c r="AW77" i="43"/>
  <c r="BA77" i="43"/>
  <c r="BE77" i="43"/>
  <c r="BI77" i="43"/>
  <c r="BM77" i="43"/>
  <c r="BQ77" i="43"/>
  <c r="BU77" i="43"/>
  <c r="BY77" i="43"/>
  <c r="CC77" i="43"/>
  <c r="CG77" i="43"/>
  <c r="CK77" i="43"/>
  <c r="CO77" i="43"/>
  <c r="CS77" i="43"/>
  <c r="CW77" i="43"/>
  <c r="DA77" i="43"/>
  <c r="DE77" i="43"/>
  <c r="N77" i="43"/>
  <c r="R77" i="43"/>
  <c r="V77" i="43"/>
  <c r="Z77" i="43"/>
  <c r="AD77" i="43"/>
  <c r="AH77" i="43"/>
  <c r="AL77" i="43"/>
  <c r="AP77" i="43"/>
  <c r="AT77" i="43"/>
  <c r="AX77" i="43"/>
  <c r="BB77" i="43"/>
  <c r="BF77" i="43"/>
  <c r="BJ77" i="43"/>
  <c r="BN77" i="43"/>
  <c r="BR77" i="43"/>
  <c r="BV77" i="43"/>
  <c r="BZ77" i="43"/>
  <c r="CD77" i="43"/>
  <c r="CH77" i="43"/>
  <c r="CL77" i="43"/>
  <c r="CP77" i="43"/>
  <c r="CT77" i="43"/>
  <c r="CX77" i="43"/>
  <c r="DB77" i="43"/>
  <c r="DF77" i="43"/>
  <c r="O77" i="43"/>
  <c r="S77" i="43"/>
  <c r="W77" i="43"/>
  <c r="AA77" i="43"/>
  <c r="AE77" i="43"/>
  <c r="AI77" i="43"/>
  <c r="AM77" i="43"/>
  <c r="AQ77" i="43"/>
  <c r="AU77" i="43"/>
  <c r="AY77" i="43"/>
  <c r="BC77" i="43"/>
  <c r="BG77" i="43"/>
  <c r="BK77" i="43"/>
  <c r="BO77" i="43"/>
  <c r="BS77" i="43"/>
  <c r="BW77" i="43"/>
  <c r="CA77" i="43"/>
  <c r="CE77" i="43"/>
  <c r="CI77" i="43"/>
  <c r="CM77" i="43"/>
  <c r="CQ77" i="43"/>
  <c r="CU77" i="43"/>
  <c r="CY77" i="43"/>
  <c r="DC77" i="43"/>
  <c r="DG77" i="43"/>
  <c r="P77" i="43"/>
  <c r="AF77" i="43"/>
  <c r="AV77" i="43"/>
  <c r="BL77" i="43"/>
  <c r="CB77" i="43"/>
  <c r="CR77" i="43"/>
  <c r="DH77" i="43"/>
  <c r="T77" i="43"/>
  <c r="AJ77" i="43"/>
  <c r="AZ77" i="43"/>
  <c r="BP77" i="43"/>
  <c r="CF77" i="43"/>
  <c r="CV77" i="43"/>
  <c r="X77" i="43"/>
  <c r="AN77" i="43"/>
  <c r="BD77" i="43"/>
  <c r="BT77" i="43"/>
  <c r="CJ77" i="43"/>
  <c r="CZ77" i="43"/>
  <c r="BH77" i="43"/>
  <c r="L77" i="43"/>
  <c r="BX77" i="43"/>
  <c r="AB77" i="43"/>
  <c r="CN77" i="43"/>
  <c r="AR77" i="43"/>
  <c r="DD77" i="43"/>
  <c r="O39" i="43"/>
  <c r="S39" i="43"/>
  <c r="W39" i="43"/>
  <c r="AA39" i="43"/>
  <c r="AE39" i="43"/>
  <c r="AI39" i="43"/>
  <c r="AM39" i="43"/>
  <c r="AQ39" i="43"/>
  <c r="AU39" i="43"/>
  <c r="AY39" i="43"/>
  <c r="BC39" i="43"/>
  <c r="BG39" i="43"/>
  <c r="BK39" i="43"/>
  <c r="BO39" i="43"/>
  <c r="BS39" i="43"/>
  <c r="BW39" i="43"/>
  <c r="CA39" i="43"/>
  <c r="CE39" i="43"/>
  <c r="CI39" i="43"/>
  <c r="CM39" i="43"/>
  <c r="CQ39" i="43"/>
  <c r="CU39" i="43"/>
  <c r="CY39" i="43"/>
  <c r="DC39" i="43"/>
  <c r="DG39" i="43"/>
  <c r="M39" i="43"/>
  <c r="R39" i="43"/>
  <c r="X39" i="43"/>
  <c r="AC39" i="43"/>
  <c r="AH39" i="43"/>
  <c r="AN39" i="43"/>
  <c r="AS39" i="43"/>
  <c r="AX39" i="43"/>
  <c r="BD39" i="43"/>
  <c r="BI39" i="43"/>
  <c r="BN39" i="43"/>
  <c r="BT39" i="43"/>
  <c r="BY39" i="43"/>
  <c r="CD39" i="43"/>
  <c r="CJ39" i="43"/>
  <c r="CO39" i="43"/>
  <c r="CT39" i="43"/>
  <c r="CZ39" i="43"/>
  <c r="DE39" i="43"/>
  <c r="L39" i="43"/>
  <c r="T39" i="43"/>
  <c r="Z39" i="43"/>
  <c r="Q39" i="43"/>
  <c r="AB39" i="43"/>
  <c r="AJ39" i="43"/>
  <c r="AP39" i="43"/>
  <c r="AW39" i="43"/>
  <c r="BE39" i="43"/>
  <c r="BL39" i="43"/>
  <c r="BR39" i="43"/>
  <c r="BZ39" i="43"/>
  <c r="CG39" i="43"/>
  <c r="CN39" i="43"/>
  <c r="CV39" i="43"/>
  <c r="DB39" i="43"/>
  <c r="U39" i="43"/>
  <c r="AD39" i="43"/>
  <c r="AK39" i="43"/>
  <c r="AR39" i="43"/>
  <c r="AZ39" i="43"/>
  <c r="BF39" i="43"/>
  <c r="BM39" i="43"/>
  <c r="BU39" i="43"/>
  <c r="CB39" i="43"/>
  <c r="CH39" i="43"/>
  <c r="CP39" i="43"/>
  <c r="CW39" i="43"/>
  <c r="DD39" i="43"/>
  <c r="N39" i="43"/>
  <c r="V39" i="43"/>
  <c r="AF39" i="43"/>
  <c r="AL39" i="43"/>
  <c r="AT39" i="43"/>
  <c r="BA39" i="43"/>
  <c r="BH39" i="43"/>
  <c r="BP39" i="43"/>
  <c r="BV39" i="43"/>
  <c r="CC39" i="43"/>
  <c r="CK39" i="43"/>
  <c r="CR39" i="43"/>
  <c r="CX39" i="43"/>
  <c r="DF39" i="43"/>
  <c r="AO39" i="43"/>
  <c r="BQ39" i="43"/>
  <c r="CS39" i="43"/>
  <c r="P39" i="43"/>
  <c r="AV39" i="43"/>
  <c r="BX39" i="43"/>
  <c r="DA39" i="43"/>
  <c r="Y39" i="43"/>
  <c r="BB39" i="43"/>
  <c r="CF39" i="43"/>
  <c r="DH39" i="43"/>
  <c r="AG39" i="43"/>
  <c r="BJ39" i="43"/>
  <c r="CL39" i="43"/>
  <c r="O44" i="43"/>
  <c r="S44" i="43"/>
  <c r="W44" i="43"/>
  <c r="AA44" i="43"/>
  <c r="AE44" i="43"/>
  <c r="AI44" i="43"/>
  <c r="AM44" i="43"/>
  <c r="AQ44" i="43"/>
  <c r="AU44" i="43"/>
  <c r="AY44" i="43"/>
  <c r="BC44" i="43"/>
  <c r="BG44" i="43"/>
  <c r="BK44" i="43"/>
  <c r="BO44" i="43"/>
  <c r="BS44" i="43"/>
  <c r="BW44" i="43"/>
  <c r="CA44" i="43"/>
  <c r="CE44" i="43"/>
  <c r="CI44" i="43"/>
  <c r="CM44" i="43"/>
  <c r="CQ44" i="43"/>
  <c r="CU44" i="43"/>
  <c r="CY44" i="43"/>
  <c r="DC44" i="43"/>
  <c r="DG44" i="43"/>
  <c r="M44" i="43"/>
  <c r="R44" i="43"/>
  <c r="X44" i="43"/>
  <c r="AC44" i="43"/>
  <c r="AH44" i="43"/>
  <c r="AN44" i="43"/>
  <c r="AS44" i="43"/>
  <c r="AX44" i="43"/>
  <c r="BD44" i="43"/>
  <c r="BI44" i="43"/>
  <c r="BN44" i="43"/>
  <c r="BT44" i="43"/>
  <c r="BY44" i="43"/>
  <c r="CD44" i="43"/>
  <c r="CJ44" i="43"/>
  <c r="CO44" i="43"/>
  <c r="CT44" i="43"/>
  <c r="CZ44" i="43"/>
  <c r="DE44" i="43"/>
  <c r="N44" i="43"/>
  <c r="T44" i="43"/>
  <c r="Y44" i="43"/>
  <c r="AD44" i="43"/>
  <c r="AJ44" i="43"/>
  <c r="AO44" i="43"/>
  <c r="AT44" i="43"/>
  <c r="AZ44" i="43"/>
  <c r="BE44" i="43"/>
  <c r="BJ44" i="43"/>
  <c r="BP44" i="43"/>
  <c r="BU44" i="43"/>
  <c r="BZ44" i="43"/>
  <c r="CF44" i="43"/>
  <c r="CK44" i="43"/>
  <c r="CP44" i="43"/>
  <c r="CV44" i="43"/>
  <c r="DA44" i="43"/>
  <c r="DF44" i="43"/>
  <c r="P44" i="43"/>
  <c r="U44" i="43"/>
  <c r="Z44" i="43"/>
  <c r="AF44" i="43"/>
  <c r="AK44" i="43"/>
  <c r="AP44" i="43"/>
  <c r="AV44" i="43"/>
  <c r="BA44" i="43"/>
  <c r="BF44" i="43"/>
  <c r="BL44" i="43"/>
  <c r="BQ44" i="43"/>
  <c r="BV44" i="43"/>
  <c r="CB44" i="43"/>
  <c r="CG44" i="43"/>
  <c r="CL44" i="43"/>
  <c r="CR44" i="43"/>
  <c r="V44" i="43"/>
  <c r="AR44" i="43"/>
  <c r="BM44" i="43"/>
  <c r="CH44" i="43"/>
  <c r="CX44" i="43"/>
  <c r="AB44" i="43"/>
  <c r="AW44" i="43"/>
  <c r="BR44" i="43"/>
  <c r="CN44" i="43"/>
  <c r="DB44" i="43"/>
  <c r="L44" i="43"/>
  <c r="AG44" i="43"/>
  <c r="BB44" i="43"/>
  <c r="BX44" i="43"/>
  <c r="CS44" i="43"/>
  <c r="DD44" i="43"/>
  <c r="AL44" i="43"/>
  <c r="DH44" i="43"/>
  <c r="BH44" i="43"/>
  <c r="CC44" i="43"/>
  <c r="Q44" i="43"/>
  <c r="CW44" i="43"/>
  <c r="M24" i="43"/>
  <c r="Q24" i="43"/>
  <c r="U24" i="43"/>
  <c r="Y24" i="43"/>
  <c r="AC24" i="43"/>
  <c r="AG24" i="43"/>
  <c r="AK24" i="43"/>
  <c r="AO24" i="43"/>
  <c r="AS24" i="43"/>
  <c r="AW24" i="43"/>
  <c r="BA24" i="43"/>
  <c r="BE24" i="43"/>
  <c r="BI24" i="43"/>
  <c r="BM24" i="43"/>
  <c r="BQ24" i="43"/>
  <c r="BU24" i="43"/>
  <c r="BY24" i="43"/>
  <c r="CC24" i="43"/>
  <c r="CG24" i="43"/>
  <c r="CK24" i="43"/>
  <c r="CO24" i="43"/>
  <c r="CS24" i="43"/>
  <c r="CW24" i="43"/>
  <c r="DA24" i="43"/>
  <c r="DE24" i="43"/>
  <c r="P24" i="43"/>
  <c r="V24" i="43"/>
  <c r="AA24" i="43"/>
  <c r="AF24" i="43"/>
  <c r="AL24" i="43"/>
  <c r="AQ24" i="43"/>
  <c r="AV24" i="43"/>
  <c r="BB24" i="43"/>
  <c r="BG24" i="43"/>
  <c r="BL24" i="43"/>
  <c r="BR24" i="43"/>
  <c r="BW24" i="43"/>
  <c r="CB24" i="43"/>
  <c r="CH24" i="43"/>
  <c r="CM24" i="43"/>
  <c r="CR24" i="43"/>
  <c r="CX24" i="43"/>
  <c r="DC24" i="43"/>
  <c r="DH24" i="43"/>
  <c r="L24" i="43"/>
  <c r="S24" i="43"/>
  <c r="Z24" i="43"/>
  <c r="AH24" i="43"/>
  <c r="AN24" i="43"/>
  <c r="AU24" i="43"/>
  <c r="BC24" i="43"/>
  <c r="BJ24" i="43"/>
  <c r="BP24" i="43"/>
  <c r="BX24" i="43"/>
  <c r="CE24" i="43"/>
  <c r="CL24" i="43"/>
  <c r="CT24" i="43"/>
  <c r="CZ24" i="43"/>
  <c r="DG24" i="43"/>
  <c r="N24" i="43"/>
  <c r="T24" i="43"/>
  <c r="AB24" i="43"/>
  <c r="AI24" i="43"/>
  <c r="AP24" i="43"/>
  <c r="AX24" i="43"/>
  <c r="BD24" i="43"/>
  <c r="BK24" i="43"/>
  <c r="BS24" i="43"/>
  <c r="BZ24" i="43"/>
  <c r="CF24" i="43"/>
  <c r="CN24" i="43"/>
  <c r="CU24" i="43"/>
  <c r="DB24" i="43"/>
  <c r="R24" i="43"/>
  <c r="AE24" i="43"/>
  <c r="AT24" i="43"/>
  <c r="BH24" i="43"/>
  <c r="BV24" i="43"/>
  <c r="CJ24" i="43"/>
  <c r="CY24" i="43"/>
  <c r="W24" i="43"/>
  <c r="AJ24" i="43"/>
  <c r="AY24" i="43"/>
  <c r="BN24" i="43"/>
  <c r="CA24" i="43"/>
  <c r="CP24" i="43"/>
  <c r="DD24" i="43"/>
  <c r="X24" i="43"/>
  <c r="AZ24" i="43"/>
  <c r="CD24" i="43"/>
  <c r="DF24" i="43"/>
  <c r="AD24" i="43"/>
  <c r="BF24" i="43"/>
  <c r="CI24" i="43"/>
  <c r="AM24" i="43"/>
  <c r="BO24" i="43"/>
  <c r="CQ24" i="43"/>
  <c r="O24" i="43"/>
  <c r="AR24" i="43"/>
  <c r="BT24" i="43"/>
  <c r="CV24" i="43"/>
  <c r="O27" i="43"/>
  <c r="S27" i="43"/>
  <c r="W27" i="43"/>
  <c r="AA27" i="43"/>
  <c r="AE27" i="43"/>
  <c r="AI27" i="43"/>
  <c r="AM27" i="43"/>
  <c r="AQ27" i="43"/>
  <c r="AU27" i="43"/>
  <c r="AY27" i="43"/>
  <c r="BC27" i="43"/>
  <c r="BG27" i="43"/>
  <c r="BK27" i="43"/>
  <c r="BO27" i="43"/>
  <c r="BS27" i="43"/>
  <c r="BW27" i="43"/>
  <c r="CA27" i="43"/>
  <c r="CE27" i="43"/>
  <c r="CI27" i="43"/>
  <c r="CM27" i="43"/>
  <c r="CQ27" i="43"/>
  <c r="CU27" i="43"/>
  <c r="CY27" i="43"/>
  <c r="DC27" i="43"/>
  <c r="DG27" i="43"/>
  <c r="L27" i="43"/>
  <c r="Q27" i="43"/>
  <c r="V27" i="43"/>
  <c r="AB27" i="43"/>
  <c r="AG27" i="43"/>
  <c r="AL27" i="43"/>
  <c r="AR27" i="43"/>
  <c r="AW27" i="43"/>
  <c r="BB27" i="43"/>
  <c r="BH27" i="43"/>
  <c r="BM27" i="43"/>
  <c r="BR27" i="43"/>
  <c r="BX27" i="43"/>
  <c r="CC27" i="43"/>
  <c r="CH27" i="43"/>
  <c r="CN27" i="43"/>
  <c r="CS27" i="43"/>
  <c r="CX27" i="43"/>
  <c r="DD27" i="43"/>
  <c r="P27" i="43"/>
  <c r="X27" i="43"/>
  <c r="AD27" i="43"/>
  <c r="AK27" i="43"/>
  <c r="AS27" i="43"/>
  <c r="AZ27" i="43"/>
  <c r="BF27" i="43"/>
  <c r="BN27" i="43"/>
  <c r="BU27" i="43"/>
  <c r="CB27" i="43"/>
  <c r="CJ27" i="43"/>
  <c r="CP27" i="43"/>
  <c r="CW27" i="43"/>
  <c r="DE27" i="43"/>
  <c r="R27" i="43"/>
  <c r="Y27" i="43"/>
  <c r="AF27" i="43"/>
  <c r="AN27" i="43"/>
  <c r="AT27" i="43"/>
  <c r="BA27" i="43"/>
  <c r="BI27" i="43"/>
  <c r="BP27" i="43"/>
  <c r="BV27" i="43"/>
  <c r="CD27" i="43"/>
  <c r="CK27" i="43"/>
  <c r="CR27" i="43"/>
  <c r="CZ27" i="43"/>
  <c r="DF27" i="43"/>
  <c r="N27" i="43"/>
  <c r="AC27" i="43"/>
  <c r="AP27" i="43"/>
  <c r="BE27" i="43"/>
  <c r="BT27" i="43"/>
  <c r="CG27" i="43"/>
  <c r="CV27" i="43"/>
  <c r="T27" i="43"/>
  <c r="AH27" i="43"/>
  <c r="AV27" i="43"/>
  <c r="BJ27" i="43"/>
  <c r="BY27" i="43"/>
  <c r="CL27" i="43"/>
  <c r="DA27" i="43"/>
  <c r="U27" i="43"/>
  <c r="AX27" i="43"/>
  <c r="BZ27" i="43"/>
  <c r="DB27" i="43"/>
  <c r="Z27" i="43"/>
  <c r="BD27" i="43"/>
  <c r="CF27" i="43"/>
  <c r="DH27" i="43"/>
  <c r="AJ27" i="43"/>
  <c r="BL27" i="43"/>
  <c r="CO27" i="43"/>
  <c r="AO27" i="43"/>
  <c r="BQ27" i="43"/>
  <c r="CT27" i="43"/>
  <c r="M27" i="43"/>
  <c r="DH82" i="43"/>
  <c r="V82" i="43"/>
  <c r="AL82" i="43"/>
  <c r="BB82" i="43"/>
  <c r="BR82" i="43"/>
  <c r="CH82" i="43"/>
  <c r="CX82" i="43"/>
  <c r="S82" i="43"/>
  <c r="AI82" i="43"/>
  <c r="AY82" i="43"/>
  <c r="BO82" i="43"/>
  <c r="CE82" i="43"/>
  <c r="CU82" i="43"/>
  <c r="Q82" i="43"/>
  <c r="AW82" i="43"/>
  <c r="CC82" i="43"/>
  <c r="L82" i="43"/>
  <c r="AR82" i="43"/>
  <c r="BX82" i="43"/>
  <c r="DD82" i="43"/>
  <c r="AK82" i="43"/>
  <c r="BQ82" i="43"/>
  <c r="CW82" i="43"/>
  <c r="AN82" i="43"/>
  <c r="CJ82" i="43"/>
  <c r="X82" i="43"/>
  <c r="P82" i="43"/>
  <c r="Z82" i="43"/>
  <c r="AP82" i="43"/>
  <c r="BF82" i="43"/>
  <c r="BV82" i="43"/>
  <c r="CL82" i="43"/>
  <c r="DB82" i="43"/>
  <c r="W82" i="43"/>
  <c r="AM82" i="43"/>
  <c r="BC82" i="43"/>
  <c r="BS82" i="43"/>
  <c r="CI82" i="43"/>
  <c r="CY82" i="43"/>
  <c r="Y82" i="43"/>
  <c r="BE82" i="43"/>
  <c r="CK82" i="43"/>
  <c r="T82" i="43"/>
  <c r="AZ82" i="43"/>
  <c r="CF82" i="43"/>
  <c r="M82" i="43"/>
  <c r="AS82" i="43"/>
  <c r="BY82" i="43"/>
  <c r="DE82" i="43"/>
  <c r="CR82" i="43"/>
  <c r="BD82" i="43"/>
  <c r="CB82" i="43"/>
  <c r="AV82" i="43"/>
  <c r="N82" i="43"/>
  <c r="AD82" i="43"/>
  <c r="AT82" i="43"/>
  <c r="BJ82" i="43"/>
  <c r="BZ82" i="43"/>
  <c r="CP82" i="43"/>
  <c r="DF82" i="43"/>
  <c r="AA82" i="43"/>
  <c r="AQ82" i="43"/>
  <c r="BG82" i="43"/>
  <c r="BW82" i="43"/>
  <c r="CM82" i="43"/>
  <c r="DC82" i="43"/>
  <c r="AG82" i="43"/>
  <c r="BM82" i="43"/>
  <c r="CS82" i="43"/>
  <c r="AB82" i="43"/>
  <c r="BH82" i="43"/>
  <c r="CN82" i="43"/>
  <c r="U82" i="43"/>
  <c r="BA82" i="43"/>
  <c r="CG82" i="43"/>
  <c r="CZ82" i="43"/>
  <c r="BL82" i="43"/>
  <c r="AX82" i="43"/>
  <c r="O82" i="43"/>
  <c r="CA82" i="43"/>
  <c r="BU82" i="43"/>
  <c r="CV82" i="43"/>
  <c r="BT82" i="43"/>
  <c r="BN82" i="43"/>
  <c r="AE82" i="43"/>
  <c r="CQ82" i="43"/>
  <c r="DA82" i="43"/>
  <c r="AC82" i="43"/>
  <c r="AF82" i="43"/>
  <c r="R82" i="43"/>
  <c r="CD82" i="43"/>
  <c r="AU82" i="43"/>
  <c r="DG82" i="43"/>
  <c r="AJ82" i="43"/>
  <c r="BI82" i="43"/>
  <c r="AH82" i="43"/>
  <c r="CT82" i="43"/>
  <c r="BK82" i="43"/>
  <c r="AO82" i="43"/>
  <c r="BP82" i="43"/>
  <c r="CO82" i="43"/>
  <c r="AG86" i="43"/>
  <c r="O86" i="43"/>
  <c r="AE86" i="43"/>
  <c r="AU86" i="43"/>
  <c r="BK86" i="43"/>
  <c r="CA86" i="43"/>
  <c r="CQ86" i="43"/>
  <c r="DG86" i="43"/>
  <c r="AC86" i="43"/>
  <c r="AX86" i="43"/>
  <c r="BT86" i="43"/>
  <c r="CO86" i="43"/>
  <c r="N86" i="43"/>
  <c r="AJ86" i="43"/>
  <c r="BE86" i="43"/>
  <c r="BZ86" i="43"/>
  <c r="CV86" i="43"/>
  <c r="U86" i="43"/>
  <c r="AP86" i="43"/>
  <c r="BL86" i="43"/>
  <c r="CG86" i="43"/>
  <c r="DB86" i="43"/>
  <c r="AW86" i="43"/>
  <c r="DD86" i="43"/>
  <c r="V86" i="43"/>
  <c r="CC86" i="43"/>
  <c r="AB86" i="43"/>
  <c r="CH86" i="43"/>
  <c r="BH86" i="43"/>
  <c r="BB86" i="43"/>
  <c r="S86" i="43"/>
  <c r="AI86" i="43"/>
  <c r="AY86" i="43"/>
  <c r="BO86" i="43"/>
  <c r="CE86" i="43"/>
  <c r="CU86" i="43"/>
  <c r="M86" i="43"/>
  <c r="AH86" i="43"/>
  <c r="BD86" i="43"/>
  <c r="BY86" i="43"/>
  <c r="CT86" i="43"/>
  <c r="T86" i="43"/>
  <c r="AO86" i="43"/>
  <c r="BJ86" i="43"/>
  <c r="CF86" i="43"/>
  <c r="DA86" i="43"/>
  <c r="Z86" i="43"/>
  <c r="AV86" i="43"/>
  <c r="BQ86" i="43"/>
  <c r="CL86" i="43"/>
  <c r="DH86" i="43"/>
  <c r="CS86" i="43"/>
  <c r="L86" i="43"/>
  <c r="BX86" i="43"/>
  <c r="W86" i="43"/>
  <c r="AM86" i="43"/>
  <c r="BC86" i="43"/>
  <c r="BS86" i="43"/>
  <c r="CI86" i="43"/>
  <c r="CY86" i="43"/>
  <c r="R86" i="43"/>
  <c r="AN86" i="43"/>
  <c r="BI86" i="43"/>
  <c r="CD86" i="43"/>
  <c r="CZ86" i="43"/>
  <c r="Y86" i="43"/>
  <c r="AT86" i="43"/>
  <c r="BP86" i="43"/>
  <c r="CK86" i="43"/>
  <c r="DF86" i="43"/>
  <c r="AF86" i="43"/>
  <c r="BA86" i="43"/>
  <c r="BV86" i="43"/>
  <c r="CR86" i="43"/>
  <c r="CN86" i="43"/>
  <c r="BM86" i="43"/>
  <c r="AL86" i="43"/>
  <c r="BG86" i="43"/>
  <c r="X86" i="43"/>
  <c r="DE86" i="43"/>
  <c r="CP86" i="43"/>
  <c r="CB86" i="43"/>
  <c r="AR86" i="43"/>
  <c r="CX86" i="43"/>
  <c r="BR86" i="43"/>
  <c r="BW86" i="43"/>
  <c r="AS86" i="43"/>
  <c r="AD86" i="43"/>
  <c r="P86" i="43"/>
  <c r="CW86" i="43"/>
  <c r="Q86" i="43"/>
  <c r="AA86" i="43"/>
  <c r="CM86" i="43"/>
  <c r="BN86" i="43"/>
  <c r="AZ86" i="43"/>
  <c r="AK86" i="43"/>
  <c r="AQ86" i="43"/>
  <c r="DC86" i="43"/>
  <c r="CJ86" i="43"/>
  <c r="BU86" i="43"/>
  <c r="BF86" i="43"/>
  <c r="O61" i="43"/>
  <c r="S61" i="43"/>
  <c r="W61" i="43"/>
  <c r="AA61" i="43"/>
  <c r="AE61" i="43"/>
  <c r="AI61" i="43"/>
  <c r="AM61" i="43"/>
  <c r="AQ61" i="43"/>
  <c r="AU61" i="43"/>
  <c r="AY61" i="43"/>
  <c r="BC61" i="43"/>
  <c r="BG61" i="43"/>
  <c r="BK61" i="43"/>
  <c r="BO61" i="43"/>
  <c r="BS61" i="43"/>
  <c r="BW61" i="43"/>
  <c r="CA61" i="43"/>
  <c r="CE61" i="43"/>
  <c r="CI61" i="43"/>
  <c r="CM61" i="43"/>
  <c r="CQ61" i="43"/>
  <c r="CU61" i="43"/>
  <c r="CY61" i="43"/>
  <c r="DC61" i="43"/>
  <c r="DG61" i="43"/>
  <c r="L61" i="43"/>
  <c r="P61" i="43"/>
  <c r="T61" i="43"/>
  <c r="X61" i="43"/>
  <c r="AB61" i="43"/>
  <c r="AF61" i="43"/>
  <c r="AJ61" i="43"/>
  <c r="AN61" i="43"/>
  <c r="AR61" i="43"/>
  <c r="AV61" i="43"/>
  <c r="AZ61" i="43"/>
  <c r="BD61" i="43"/>
  <c r="BH61" i="43"/>
  <c r="BL61" i="43"/>
  <c r="BP61" i="43"/>
  <c r="BT61" i="43"/>
  <c r="BX61" i="43"/>
  <c r="CB61" i="43"/>
  <c r="CF61" i="43"/>
  <c r="CJ61" i="43"/>
  <c r="CN61" i="43"/>
  <c r="CR61" i="43"/>
  <c r="CV61" i="43"/>
  <c r="CZ61" i="43"/>
  <c r="DD61" i="43"/>
  <c r="DH61" i="43"/>
  <c r="M61" i="43"/>
  <c r="Q61" i="43"/>
  <c r="U61" i="43"/>
  <c r="Y61" i="43"/>
  <c r="AC61" i="43"/>
  <c r="AG61" i="43"/>
  <c r="AK61" i="43"/>
  <c r="AO61" i="43"/>
  <c r="AS61" i="43"/>
  <c r="AW61" i="43"/>
  <c r="BA61" i="43"/>
  <c r="BE61" i="43"/>
  <c r="BI61" i="43"/>
  <c r="BM61" i="43"/>
  <c r="BQ61" i="43"/>
  <c r="BU61" i="43"/>
  <c r="BY61" i="43"/>
  <c r="CC61" i="43"/>
  <c r="CG61" i="43"/>
  <c r="CK61" i="43"/>
  <c r="CO61" i="43"/>
  <c r="CS61" i="43"/>
  <c r="CW61" i="43"/>
  <c r="DA61" i="43"/>
  <c r="DE61" i="43"/>
  <c r="N61" i="43"/>
  <c r="AD61" i="43"/>
  <c r="AT61" i="43"/>
  <c r="BJ61" i="43"/>
  <c r="BZ61" i="43"/>
  <c r="CP61" i="43"/>
  <c r="DF61" i="43"/>
  <c r="R61" i="43"/>
  <c r="AH61" i="43"/>
  <c r="AX61" i="43"/>
  <c r="BN61" i="43"/>
  <c r="CD61" i="43"/>
  <c r="CT61" i="43"/>
  <c r="V61" i="43"/>
  <c r="AL61" i="43"/>
  <c r="BB61" i="43"/>
  <c r="BR61" i="43"/>
  <c r="CH61" i="43"/>
  <c r="CX61" i="43"/>
  <c r="AP61" i="43"/>
  <c r="DB61" i="43"/>
  <c r="BF61" i="43"/>
  <c r="BV61" i="43"/>
  <c r="Z61" i="43"/>
  <c r="CL61" i="43"/>
  <c r="M59" i="43"/>
  <c r="Q59" i="43"/>
  <c r="U59" i="43"/>
  <c r="Y59" i="43"/>
  <c r="AC59" i="43"/>
  <c r="AG59" i="43"/>
  <c r="AK59" i="43"/>
  <c r="AO59" i="43"/>
  <c r="AS59" i="43"/>
  <c r="AW59" i="43"/>
  <c r="BA59" i="43"/>
  <c r="BE59" i="43"/>
  <c r="BI59" i="43"/>
  <c r="BM59" i="43"/>
  <c r="BQ59" i="43"/>
  <c r="BU59" i="43"/>
  <c r="BY59" i="43"/>
  <c r="CC59" i="43"/>
  <c r="CG59" i="43"/>
  <c r="CK59" i="43"/>
  <c r="CO59" i="43"/>
  <c r="CS59" i="43"/>
  <c r="CW59" i="43"/>
  <c r="DA59" i="43"/>
  <c r="DE59" i="43"/>
  <c r="N59" i="43"/>
  <c r="R59" i="43"/>
  <c r="V59" i="43"/>
  <c r="Z59" i="43"/>
  <c r="AD59" i="43"/>
  <c r="AH59" i="43"/>
  <c r="AL59" i="43"/>
  <c r="AP59" i="43"/>
  <c r="AT59" i="43"/>
  <c r="AX59" i="43"/>
  <c r="BB59" i="43"/>
  <c r="BF59" i="43"/>
  <c r="BJ59" i="43"/>
  <c r="BN59" i="43"/>
  <c r="BR59" i="43"/>
  <c r="BV59" i="43"/>
  <c r="BZ59" i="43"/>
  <c r="CD59" i="43"/>
  <c r="CH59" i="43"/>
  <c r="CL59" i="43"/>
  <c r="CP59" i="43"/>
  <c r="CT59" i="43"/>
  <c r="CX59" i="43"/>
  <c r="DB59" i="43"/>
  <c r="DF59" i="43"/>
  <c r="O59" i="43"/>
  <c r="S59" i="43"/>
  <c r="W59" i="43"/>
  <c r="AA59" i="43"/>
  <c r="AE59" i="43"/>
  <c r="AI59" i="43"/>
  <c r="AM59" i="43"/>
  <c r="AQ59" i="43"/>
  <c r="AU59" i="43"/>
  <c r="AY59" i="43"/>
  <c r="BC59" i="43"/>
  <c r="BG59" i="43"/>
  <c r="BK59" i="43"/>
  <c r="BO59" i="43"/>
  <c r="BS59" i="43"/>
  <c r="BW59" i="43"/>
  <c r="CA59" i="43"/>
  <c r="CE59" i="43"/>
  <c r="CI59" i="43"/>
  <c r="CM59" i="43"/>
  <c r="CQ59" i="43"/>
  <c r="CU59" i="43"/>
  <c r="CY59" i="43"/>
  <c r="DC59" i="43"/>
  <c r="DG59" i="43"/>
  <c r="X59" i="43"/>
  <c r="AN59" i="43"/>
  <c r="BD59" i="43"/>
  <c r="BT59" i="43"/>
  <c r="CJ59" i="43"/>
  <c r="CZ59" i="43"/>
  <c r="L59" i="43"/>
  <c r="AB59" i="43"/>
  <c r="AR59" i="43"/>
  <c r="BH59" i="43"/>
  <c r="BX59" i="43"/>
  <c r="CN59" i="43"/>
  <c r="DD59" i="43"/>
  <c r="P59" i="43"/>
  <c r="AF59" i="43"/>
  <c r="AV59" i="43"/>
  <c r="BL59" i="43"/>
  <c r="CB59" i="43"/>
  <c r="CR59" i="43"/>
  <c r="DH59" i="43"/>
  <c r="AZ59" i="43"/>
  <c r="BP59" i="43"/>
  <c r="T59" i="43"/>
  <c r="CF59" i="43"/>
  <c r="AJ59" i="43"/>
  <c r="CV59" i="43"/>
  <c r="L68" i="43"/>
  <c r="S68" i="43"/>
  <c r="AA68" i="43"/>
  <c r="AI68" i="43"/>
  <c r="AQ68" i="43"/>
  <c r="AY68" i="43"/>
  <c r="BD68" i="43"/>
  <c r="BH68" i="43"/>
  <c r="BL68" i="43"/>
  <c r="BP68" i="43"/>
  <c r="BT68" i="43"/>
  <c r="BX68" i="43"/>
  <c r="CB68" i="43"/>
  <c r="CF68" i="43"/>
  <c r="CJ68" i="43"/>
  <c r="CN68" i="43"/>
  <c r="CR68" i="43"/>
  <c r="CV68" i="43"/>
  <c r="CZ68" i="43"/>
  <c r="DD68" i="43"/>
  <c r="DH68" i="43"/>
  <c r="M68" i="43"/>
  <c r="U68" i="43"/>
  <c r="AC68" i="43"/>
  <c r="AK68" i="43"/>
  <c r="AS68" i="43"/>
  <c r="BA68" i="43"/>
  <c r="BE68" i="43"/>
  <c r="BI68" i="43"/>
  <c r="BM68" i="43"/>
  <c r="BQ68" i="43"/>
  <c r="BU68" i="43"/>
  <c r="BY68" i="43"/>
  <c r="CC68" i="43"/>
  <c r="CG68" i="43"/>
  <c r="CK68" i="43"/>
  <c r="CO68" i="43"/>
  <c r="CS68" i="43"/>
  <c r="CW68" i="43"/>
  <c r="DA68" i="43"/>
  <c r="DE68" i="43"/>
  <c r="O68" i="43"/>
  <c r="W68" i="43"/>
  <c r="AE68" i="43"/>
  <c r="AM68" i="43"/>
  <c r="AU68" i="43"/>
  <c r="BB68" i="43"/>
  <c r="BF68" i="43"/>
  <c r="BJ68" i="43"/>
  <c r="BN68" i="43"/>
  <c r="BR68" i="43"/>
  <c r="BV68" i="43"/>
  <c r="BZ68" i="43"/>
  <c r="CD68" i="43"/>
  <c r="CH68" i="43"/>
  <c r="CL68" i="43"/>
  <c r="CP68" i="43"/>
  <c r="CT68" i="43"/>
  <c r="CX68" i="43"/>
  <c r="DB68" i="43"/>
  <c r="DF68" i="43"/>
  <c r="Q68" i="43"/>
  <c r="AW68" i="43"/>
  <c r="BO68" i="43"/>
  <c r="CE68" i="43"/>
  <c r="CU68" i="43"/>
  <c r="Y68" i="43"/>
  <c r="BC68" i="43"/>
  <c r="BS68" i="43"/>
  <c r="CI68" i="43"/>
  <c r="CY68" i="43"/>
  <c r="AG68" i="43"/>
  <c r="BG68" i="43"/>
  <c r="BW68" i="43"/>
  <c r="CM68" i="43"/>
  <c r="DC68" i="43"/>
  <c r="BK68" i="43"/>
  <c r="CA68" i="43"/>
  <c r="CQ68" i="43"/>
  <c r="AO68" i="43"/>
  <c r="DG68" i="43"/>
  <c r="AL68" i="43"/>
  <c r="V68" i="43"/>
  <c r="AN68" i="43"/>
  <c r="X68" i="43"/>
  <c r="AX68" i="43"/>
  <c r="AH68" i="43"/>
  <c r="R68" i="43"/>
  <c r="AZ68" i="43"/>
  <c r="AJ68" i="43"/>
  <c r="T68" i="43"/>
  <c r="AP68" i="43"/>
  <c r="AR68" i="43"/>
  <c r="AT68" i="43"/>
  <c r="AD68" i="43"/>
  <c r="N68" i="43"/>
  <c r="AV68" i="43"/>
  <c r="AF68" i="43"/>
  <c r="P68" i="43"/>
  <c r="Z68" i="43"/>
  <c r="AB68" i="43"/>
  <c r="N63" i="43"/>
  <c r="R63" i="43"/>
  <c r="V63" i="43"/>
  <c r="Z63" i="43"/>
  <c r="AD63" i="43"/>
  <c r="AH63" i="43"/>
  <c r="AL63" i="43"/>
  <c r="AP63" i="43"/>
  <c r="AT63" i="43"/>
  <c r="AX63" i="43"/>
  <c r="BB63" i="43"/>
  <c r="O63" i="43"/>
  <c r="S63" i="43"/>
  <c r="W63" i="43"/>
  <c r="AA63" i="43"/>
  <c r="AE63" i="43"/>
  <c r="AI63" i="43"/>
  <c r="L63" i="43"/>
  <c r="P63" i="43"/>
  <c r="T63" i="43"/>
  <c r="X63" i="43"/>
  <c r="AB63" i="43"/>
  <c r="AF63" i="43"/>
  <c r="AJ63" i="43"/>
  <c r="AN63" i="43"/>
  <c r="AR63" i="43"/>
  <c r="AV63" i="43"/>
  <c r="AZ63" i="43"/>
  <c r="BD63" i="43"/>
  <c r="BH63" i="43"/>
  <c r="BL63" i="43"/>
  <c r="BP63" i="43"/>
  <c r="BT63" i="43"/>
  <c r="BX63" i="43"/>
  <c r="CB63" i="43"/>
  <c r="CF63" i="43"/>
  <c r="CJ63" i="43"/>
  <c r="CN63" i="43"/>
  <c r="CR63" i="43"/>
  <c r="CV63" i="43"/>
  <c r="CZ63" i="43"/>
  <c r="DD63" i="43"/>
  <c r="DH63" i="43"/>
  <c r="Y63" i="43"/>
  <c r="AM63" i="43"/>
  <c r="AU63" i="43"/>
  <c r="BC63" i="43"/>
  <c r="BI63" i="43"/>
  <c r="BN63" i="43"/>
  <c r="BS63" i="43"/>
  <c r="BY63" i="43"/>
  <c r="CD63" i="43"/>
  <c r="CI63" i="43"/>
  <c r="CO63" i="43"/>
  <c r="CT63" i="43"/>
  <c r="CY63" i="43"/>
  <c r="DE63" i="43"/>
  <c r="M63" i="43"/>
  <c r="AC63" i="43"/>
  <c r="AO63" i="43"/>
  <c r="AW63" i="43"/>
  <c r="BE63" i="43"/>
  <c r="BJ63" i="43"/>
  <c r="BO63" i="43"/>
  <c r="BU63" i="43"/>
  <c r="BZ63" i="43"/>
  <c r="CE63" i="43"/>
  <c r="CK63" i="43"/>
  <c r="CP63" i="43"/>
  <c r="CU63" i="43"/>
  <c r="DA63" i="43"/>
  <c r="DF63" i="43"/>
  <c r="Q63" i="43"/>
  <c r="AG63" i="43"/>
  <c r="AQ63" i="43"/>
  <c r="AY63" i="43"/>
  <c r="BF63" i="43"/>
  <c r="BK63" i="43"/>
  <c r="BQ63" i="43"/>
  <c r="BV63" i="43"/>
  <c r="CA63" i="43"/>
  <c r="CG63" i="43"/>
  <c r="CL63" i="43"/>
  <c r="CQ63" i="43"/>
  <c r="CW63" i="43"/>
  <c r="DB63" i="43"/>
  <c r="DG63" i="43"/>
  <c r="BA63" i="43"/>
  <c r="BW63" i="43"/>
  <c r="CS63" i="43"/>
  <c r="U63" i="43"/>
  <c r="BG63" i="43"/>
  <c r="CC63" i="43"/>
  <c r="CX63" i="43"/>
  <c r="AK63" i="43"/>
  <c r="BM63" i="43"/>
  <c r="CH63" i="43"/>
  <c r="DC63" i="43"/>
  <c r="CM63" i="43"/>
  <c r="AS63" i="43"/>
  <c r="BR63" i="43"/>
  <c r="N38" i="43"/>
  <c r="AD38" i="43"/>
  <c r="AT38" i="43"/>
  <c r="Y38" i="43"/>
  <c r="AU38" i="43"/>
  <c r="BL38" i="43"/>
  <c r="CB38" i="43"/>
  <c r="CR38" i="43"/>
  <c r="DH38" i="43"/>
  <c r="AF38" i="43"/>
  <c r="BA38" i="43"/>
  <c r="BQ38" i="43"/>
  <c r="CG38" i="43"/>
  <c r="CW38" i="43"/>
  <c r="Q38" i="43"/>
  <c r="AM38" i="43"/>
  <c r="BF38" i="43"/>
  <c r="BV38" i="43"/>
  <c r="CL38" i="43"/>
  <c r="DB38" i="43"/>
  <c r="BC38" i="43"/>
  <c r="S38" i="43"/>
  <c r="CM38" i="43"/>
  <c r="X38" i="43"/>
  <c r="CU38" i="43"/>
  <c r="CA38" i="43"/>
  <c r="R38" i="43"/>
  <c r="AH38" i="43"/>
  <c r="AX38" i="43"/>
  <c r="AE38" i="43"/>
  <c r="AZ38" i="43"/>
  <c r="BP38" i="43"/>
  <c r="CF38" i="43"/>
  <c r="CV38" i="43"/>
  <c r="P38" i="43"/>
  <c r="AK38" i="43"/>
  <c r="BE38" i="43"/>
  <c r="BU38" i="43"/>
  <c r="CK38" i="43"/>
  <c r="DA38" i="43"/>
  <c r="W38" i="43"/>
  <c r="AR38" i="43"/>
  <c r="BJ38" i="43"/>
  <c r="BZ38" i="43"/>
  <c r="CP38" i="43"/>
  <c r="DF38" i="43"/>
  <c r="BS38" i="43"/>
  <c r="AN38" i="43"/>
  <c r="DC38" i="43"/>
  <c r="BK38" i="43"/>
  <c r="AS38" i="43"/>
  <c r="V38" i="43"/>
  <c r="AL38" i="43"/>
  <c r="O38" i="43"/>
  <c r="AJ38" i="43"/>
  <c r="BD38" i="43"/>
  <c r="BT38" i="43"/>
  <c r="CJ38" i="43"/>
  <c r="CZ38" i="43"/>
  <c r="U38" i="43"/>
  <c r="AQ38" i="43"/>
  <c r="BI38" i="43"/>
  <c r="BY38" i="43"/>
  <c r="CO38" i="43"/>
  <c r="DE38" i="43"/>
  <c r="AB38" i="43"/>
  <c r="AW38" i="43"/>
  <c r="BN38" i="43"/>
  <c r="CD38" i="43"/>
  <c r="CT38" i="43"/>
  <c r="M38" i="43"/>
  <c r="CI38" i="43"/>
  <c r="BG38" i="43"/>
  <c r="AY38" i="43"/>
  <c r="CQ38" i="43"/>
  <c r="DG38" i="43"/>
  <c r="Z38" i="43"/>
  <c r="BH38" i="43"/>
  <c r="AA38" i="43"/>
  <c r="CS38" i="43"/>
  <c r="BR38" i="43"/>
  <c r="CY38" i="43"/>
  <c r="BO38" i="43"/>
  <c r="AP38" i="43"/>
  <c r="BX38" i="43"/>
  <c r="AV38" i="43"/>
  <c r="L38" i="43"/>
  <c r="CH38" i="43"/>
  <c r="BW38" i="43"/>
  <c r="T38" i="43"/>
  <c r="CN38" i="43"/>
  <c r="BM38" i="43"/>
  <c r="AG38" i="43"/>
  <c r="CX38" i="43"/>
  <c r="CE38" i="43"/>
  <c r="AO38" i="43"/>
  <c r="DD38" i="43"/>
  <c r="CC38" i="43"/>
  <c r="BB38" i="43"/>
  <c r="AI38" i="43"/>
  <c r="AC38" i="43"/>
  <c r="L32" i="43"/>
  <c r="P32" i="43"/>
  <c r="T32" i="43"/>
  <c r="X32" i="43"/>
  <c r="AB32" i="43"/>
  <c r="AF32" i="43"/>
  <c r="AJ32" i="43"/>
  <c r="AN32" i="43"/>
  <c r="AR32" i="43"/>
  <c r="AV32" i="43"/>
  <c r="AZ32" i="43"/>
  <c r="BD32" i="43"/>
  <c r="BH32" i="43"/>
  <c r="BL32" i="43"/>
  <c r="BP32" i="43"/>
  <c r="BT32" i="43"/>
  <c r="BX32" i="43"/>
  <c r="CB32" i="43"/>
  <c r="CF32" i="43"/>
  <c r="CJ32" i="43"/>
  <c r="CN32" i="43"/>
  <c r="CR32" i="43"/>
  <c r="CV32" i="43"/>
  <c r="CZ32" i="43"/>
  <c r="DD32" i="43"/>
  <c r="DH32" i="43"/>
  <c r="Q32" i="43"/>
  <c r="V32" i="43"/>
  <c r="AA32" i="43"/>
  <c r="AG32" i="43"/>
  <c r="AL32" i="43"/>
  <c r="AQ32" i="43"/>
  <c r="AW32" i="43"/>
  <c r="BB32" i="43"/>
  <c r="BG32" i="43"/>
  <c r="BM32" i="43"/>
  <c r="BR32" i="43"/>
  <c r="BW32" i="43"/>
  <c r="CC32" i="43"/>
  <c r="CH32" i="43"/>
  <c r="CM32" i="43"/>
  <c r="CS32" i="43"/>
  <c r="CX32" i="43"/>
  <c r="DC32" i="43"/>
  <c r="M32" i="43"/>
  <c r="S32" i="43"/>
  <c r="Z32" i="43"/>
  <c r="AH32" i="43"/>
  <c r="AO32" i="43"/>
  <c r="AU32" i="43"/>
  <c r="BC32" i="43"/>
  <c r="BJ32" i="43"/>
  <c r="BQ32" i="43"/>
  <c r="BY32" i="43"/>
  <c r="CE32" i="43"/>
  <c r="CL32" i="43"/>
  <c r="CT32" i="43"/>
  <c r="DA32" i="43"/>
  <c r="DG32" i="43"/>
  <c r="U32" i="43"/>
  <c r="AD32" i="43"/>
  <c r="AM32" i="43"/>
  <c r="AX32" i="43"/>
  <c r="BF32" i="43"/>
  <c r="BO32" i="43"/>
  <c r="BZ32" i="43"/>
  <c r="CI32" i="43"/>
  <c r="CQ32" i="43"/>
  <c r="DB32" i="43"/>
  <c r="N32" i="43"/>
  <c r="W32" i="43"/>
  <c r="AE32" i="43"/>
  <c r="AP32" i="43"/>
  <c r="AY32" i="43"/>
  <c r="BI32" i="43"/>
  <c r="BS32" i="43"/>
  <c r="CA32" i="43"/>
  <c r="CK32" i="43"/>
  <c r="CU32" i="43"/>
  <c r="DE32" i="43"/>
  <c r="O32" i="43"/>
  <c r="Y32" i="43"/>
  <c r="AI32" i="43"/>
  <c r="AS32" i="43"/>
  <c r="BA32" i="43"/>
  <c r="BK32" i="43"/>
  <c r="BU32" i="43"/>
  <c r="CD32" i="43"/>
  <c r="CO32" i="43"/>
  <c r="CW32" i="43"/>
  <c r="DF32" i="43"/>
  <c r="R32" i="43"/>
  <c r="BE32" i="43"/>
  <c r="CP32" i="43"/>
  <c r="AC32" i="43"/>
  <c r="BN32" i="43"/>
  <c r="CY32" i="43"/>
  <c r="AK32" i="43"/>
  <c r="BV32" i="43"/>
  <c r="AT32" i="43"/>
  <c r="CG32" i="43"/>
  <c r="Q74" i="43"/>
  <c r="AG74" i="43"/>
  <c r="AW74" i="43"/>
  <c r="BM74" i="43"/>
  <c r="CC74" i="43"/>
  <c r="CS74" i="43"/>
  <c r="N74" i="43"/>
  <c r="AD74" i="43"/>
  <c r="AT74" i="43"/>
  <c r="BJ74" i="43"/>
  <c r="BZ74" i="43"/>
  <c r="CP74" i="43"/>
  <c r="DF74" i="43"/>
  <c r="AM74" i="43"/>
  <c r="BS74" i="43"/>
  <c r="CY74" i="43"/>
  <c r="AF74" i="43"/>
  <c r="BL74" i="43"/>
  <c r="CR74" i="43"/>
  <c r="AI74" i="43"/>
  <c r="CU74" i="43"/>
  <c r="BP74" i="43"/>
  <c r="AQ74" i="43"/>
  <c r="DC74" i="43"/>
  <c r="BX74" i="43"/>
  <c r="DD74" i="43"/>
  <c r="CN74" i="43"/>
  <c r="U74" i="43"/>
  <c r="AK74" i="43"/>
  <c r="BA74" i="43"/>
  <c r="BQ74" i="43"/>
  <c r="CG74" i="43"/>
  <c r="CW74" i="43"/>
  <c r="R74" i="43"/>
  <c r="AH74" i="43"/>
  <c r="AX74" i="43"/>
  <c r="BN74" i="43"/>
  <c r="CD74" i="43"/>
  <c r="CT74" i="43"/>
  <c r="O74" i="43"/>
  <c r="AU74" i="43"/>
  <c r="CA74" i="43"/>
  <c r="DG74" i="43"/>
  <c r="AN74" i="43"/>
  <c r="BT74" i="43"/>
  <c r="CZ74" i="43"/>
  <c r="AY74" i="43"/>
  <c r="T74" i="43"/>
  <c r="CF74" i="43"/>
  <c r="BG74" i="43"/>
  <c r="L74" i="43"/>
  <c r="AB74" i="43"/>
  <c r="Y74" i="43"/>
  <c r="AO74" i="43"/>
  <c r="BE74" i="43"/>
  <c r="BU74" i="43"/>
  <c r="CK74" i="43"/>
  <c r="DA74" i="43"/>
  <c r="V74" i="43"/>
  <c r="AL74" i="43"/>
  <c r="BB74" i="43"/>
  <c r="BR74" i="43"/>
  <c r="CH74" i="43"/>
  <c r="CX74" i="43"/>
  <c r="W74" i="43"/>
  <c r="BC74" i="43"/>
  <c r="CI74" i="43"/>
  <c r="P74" i="43"/>
  <c r="AV74" i="43"/>
  <c r="CB74" i="43"/>
  <c r="DH74" i="43"/>
  <c r="BO74" i="43"/>
  <c r="AJ74" i="43"/>
  <c r="CV74" i="43"/>
  <c r="BW74" i="43"/>
  <c r="AS74" i="43"/>
  <c r="DE74" i="43"/>
  <c r="BV74" i="43"/>
  <c r="BK74" i="43"/>
  <c r="CJ74" i="43"/>
  <c r="AA74" i="43"/>
  <c r="AR74" i="43"/>
  <c r="BI74" i="43"/>
  <c r="Z74" i="43"/>
  <c r="CL74" i="43"/>
  <c r="CQ74" i="43"/>
  <c r="S74" i="43"/>
  <c r="CM74" i="43"/>
  <c r="M74" i="43"/>
  <c r="BY74" i="43"/>
  <c r="AP74" i="43"/>
  <c r="DB74" i="43"/>
  <c r="X74" i="43"/>
  <c r="CE74" i="43"/>
  <c r="BH74" i="43"/>
  <c r="AC74" i="43"/>
  <c r="CO74" i="43"/>
  <c r="BF74" i="43"/>
  <c r="AE74" i="43"/>
  <c r="BD74" i="43"/>
  <c r="AZ74" i="43"/>
  <c r="N71" i="43"/>
  <c r="R71" i="43"/>
  <c r="V71" i="43"/>
  <c r="Z71" i="43"/>
  <c r="AD71" i="43"/>
  <c r="AH71" i="43"/>
  <c r="AL71" i="43"/>
  <c r="AP71" i="43"/>
  <c r="AT71" i="43"/>
  <c r="AX71" i="43"/>
  <c r="BB71" i="43"/>
  <c r="BF71" i="43"/>
  <c r="BJ71" i="43"/>
  <c r="BN71" i="43"/>
  <c r="BR71" i="43"/>
  <c r="BV71" i="43"/>
  <c r="BZ71" i="43"/>
  <c r="CD71" i="43"/>
  <c r="CH71" i="43"/>
  <c r="CL71" i="43"/>
  <c r="CP71" i="43"/>
  <c r="CT71" i="43"/>
  <c r="CX71" i="43"/>
  <c r="DB71" i="43"/>
  <c r="DF71" i="43"/>
  <c r="O71" i="43"/>
  <c r="S71" i="43"/>
  <c r="W71" i="43"/>
  <c r="AA71" i="43"/>
  <c r="AE71" i="43"/>
  <c r="AI71" i="43"/>
  <c r="AM71" i="43"/>
  <c r="AQ71" i="43"/>
  <c r="AU71" i="43"/>
  <c r="AY71" i="43"/>
  <c r="BC71" i="43"/>
  <c r="BG71" i="43"/>
  <c r="BK71" i="43"/>
  <c r="BO71" i="43"/>
  <c r="BS71" i="43"/>
  <c r="BW71" i="43"/>
  <c r="CA71" i="43"/>
  <c r="CE71" i="43"/>
  <c r="CI71" i="43"/>
  <c r="CM71" i="43"/>
  <c r="CQ71" i="43"/>
  <c r="CU71" i="43"/>
  <c r="CY71" i="43"/>
  <c r="DC71" i="43"/>
  <c r="DG71" i="43"/>
  <c r="L71" i="43"/>
  <c r="P71" i="43"/>
  <c r="T71" i="43"/>
  <c r="X71" i="43"/>
  <c r="AB71" i="43"/>
  <c r="AF71" i="43"/>
  <c r="AJ71" i="43"/>
  <c r="AN71" i="43"/>
  <c r="AR71" i="43"/>
  <c r="AV71" i="43"/>
  <c r="AZ71" i="43"/>
  <c r="BD71" i="43"/>
  <c r="BH71" i="43"/>
  <c r="BL71" i="43"/>
  <c r="BP71" i="43"/>
  <c r="BT71" i="43"/>
  <c r="BX71" i="43"/>
  <c r="CB71" i="43"/>
  <c r="CF71" i="43"/>
  <c r="CJ71" i="43"/>
  <c r="CN71" i="43"/>
  <c r="CR71" i="43"/>
  <c r="CV71" i="43"/>
  <c r="CZ71" i="43"/>
  <c r="DD71" i="43"/>
  <c r="DH71" i="43"/>
  <c r="Y71" i="43"/>
  <c r="AO71" i="43"/>
  <c r="BE71" i="43"/>
  <c r="BU71" i="43"/>
  <c r="CK71" i="43"/>
  <c r="DA71" i="43"/>
  <c r="M71" i="43"/>
  <c r="AC71" i="43"/>
  <c r="AS71" i="43"/>
  <c r="BI71" i="43"/>
  <c r="BY71" i="43"/>
  <c r="CO71" i="43"/>
  <c r="DE71" i="43"/>
  <c r="Q71" i="43"/>
  <c r="AG71" i="43"/>
  <c r="AW71" i="43"/>
  <c r="BM71" i="43"/>
  <c r="CC71" i="43"/>
  <c r="CS71" i="43"/>
  <c r="BA71" i="43"/>
  <c r="BQ71" i="43"/>
  <c r="U71" i="43"/>
  <c r="CG71" i="43"/>
  <c r="AK71" i="43"/>
  <c r="CW71" i="43"/>
  <c r="N45" i="43"/>
  <c r="R45" i="43"/>
  <c r="V45" i="43"/>
  <c r="Z45" i="43"/>
  <c r="AD45" i="43"/>
  <c r="AH45" i="43"/>
  <c r="AL45" i="43"/>
  <c r="AP45" i="43"/>
  <c r="AT45" i="43"/>
  <c r="AX45" i="43"/>
  <c r="BB45" i="43"/>
  <c r="BF45" i="43"/>
  <c r="BJ45" i="43"/>
  <c r="BN45" i="43"/>
  <c r="BR45" i="43"/>
  <c r="BV45" i="43"/>
  <c r="BZ45" i="43"/>
  <c r="CD45" i="43"/>
  <c r="CH45" i="43"/>
  <c r="CL45" i="43"/>
  <c r="CP45" i="43"/>
  <c r="CT45" i="43"/>
  <c r="CX45" i="43"/>
  <c r="DB45" i="43"/>
  <c r="DF45" i="43"/>
  <c r="M45" i="43"/>
  <c r="S45" i="43"/>
  <c r="X45" i="43"/>
  <c r="AC45" i="43"/>
  <c r="AI45" i="43"/>
  <c r="AN45" i="43"/>
  <c r="AS45" i="43"/>
  <c r="AY45" i="43"/>
  <c r="BD45" i="43"/>
  <c r="BI45" i="43"/>
  <c r="BO45" i="43"/>
  <c r="BT45" i="43"/>
  <c r="BY45" i="43"/>
  <c r="CE45" i="43"/>
  <c r="CJ45" i="43"/>
  <c r="CO45" i="43"/>
  <c r="CU45" i="43"/>
  <c r="CZ45" i="43"/>
  <c r="DE45" i="43"/>
  <c r="O45" i="43"/>
  <c r="T45" i="43"/>
  <c r="Y45" i="43"/>
  <c r="AE45" i="43"/>
  <c r="AJ45" i="43"/>
  <c r="AO45" i="43"/>
  <c r="AU45" i="43"/>
  <c r="AZ45" i="43"/>
  <c r="BE45" i="43"/>
  <c r="BK45" i="43"/>
  <c r="BP45" i="43"/>
  <c r="BU45" i="43"/>
  <c r="CA45" i="43"/>
  <c r="CF45" i="43"/>
  <c r="CK45" i="43"/>
  <c r="CQ45" i="43"/>
  <c r="CV45" i="43"/>
  <c r="DA45" i="43"/>
  <c r="DG45" i="43"/>
  <c r="L45" i="43"/>
  <c r="W45" i="43"/>
  <c r="AG45" i="43"/>
  <c r="AR45" i="43"/>
  <c r="BC45" i="43"/>
  <c r="BM45" i="43"/>
  <c r="BX45" i="43"/>
  <c r="CI45" i="43"/>
  <c r="CS45" i="43"/>
  <c r="DD45" i="43"/>
  <c r="P45" i="43"/>
  <c r="AA45" i="43"/>
  <c r="AK45" i="43"/>
  <c r="AV45" i="43"/>
  <c r="BG45" i="43"/>
  <c r="BQ45" i="43"/>
  <c r="CB45" i="43"/>
  <c r="CM45" i="43"/>
  <c r="CW45" i="43"/>
  <c r="DH45" i="43"/>
  <c r="Q45" i="43"/>
  <c r="AB45" i="43"/>
  <c r="AM45" i="43"/>
  <c r="AW45" i="43"/>
  <c r="BH45" i="43"/>
  <c r="BS45" i="43"/>
  <c r="CC45" i="43"/>
  <c r="CN45" i="43"/>
  <c r="CY45" i="43"/>
  <c r="BA45" i="43"/>
  <c r="CR45" i="43"/>
  <c r="U45" i="43"/>
  <c r="BL45" i="43"/>
  <c r="DC45" i="43"/>
  <c r="AF45" i="43"/>
  <c r="BW45" i="43"/>
  <c r="AQ45" i="43"/>
  <c r="CG45" i="43"/>
  <c r="L43" i="43"/>
  <c r="P43" i="43"/>
  <c r="T43" i="43"/>
  <c r="X43" i="43"/>
  <c r="AB43" i="43"/>
  <c r="AF43" i="43"/>
  <c r="AJ43" i="43"/>
  <c r="AN43" i="43"/>
  <c r="AR43" i="43"/>
  <c r="AV43" i="43"/>
  <c r="AZ43" i="43"/>
  <c r="BD43" i="43"/>
  <c r="BH43" i="43"/>
  <c r="BL43" i="43"/>
  <c r="BP43" i="43"/>
  <c r="BT43" i="43"/>
  <c r="BX43" i="43"/>
  <c r="CB43" i="43"/>
  <c r="CF43" i="43"/>
  <c r="CJ43" i="43"/>
  <c r="CN43" i="43"/>
  <c r="CR43" i="43"/>
  <c r="CV43" i="43"/>
  <c r="CZ43" i="43"/>
  <c r="DD43" i="43"/>
  <c r="DH43" i="43"/>
  <c r="N43" i="43"/>
  <c r="S43" i="43"/>
  <c r="Y43" i="43"/>
  <c r="AD43" i="43"/>
  <c r="AI43" i="43"/>
  <c r="AO43" i="43"/>
  <c r="AT43" i="43"/>
  <c r="AY43" i="43"/>
  <c r="BE43" i="43"/>
  <c r="BJ43" i="43"/>
  <c r="BO43" i="43"/>
  <c r="BU43" i="43"/>
  <c r="BZ43" i="43"/>
  <c r="CE43" i="43"/>
  <c r="Q43" i="43"/>
  <c r="W43" i="43"/>
  <c r="AE43" i="43"/>
  <c r="AL43" i="43"/>
  <c r="AS43" i="43"/>
  <c r="BA43" i="43"/>
  <c r="BG43" i="43"/>
  <c r="BN43" i="43"/>
  <c r="BV43" i="43"/>
  <c r="CC43" i="43"/>
  <c r="CI43" i="43"/>
  <c r="CO43" i="43"/>
  <c r="CT43" i="43"/>
  <c r="CY43" i="43"/>
  <c r="DE43" i="43"/>
  <c r="R43" i="43"/>
  <c r="Z43" i="43"/>
  <c r="AG43" i="43"/>
  <c r="AM43" i="43"/>
  <c r="AU43" i="43"/>
  <c r="BB43" i="43"/>
  <c r="BI43" i="43"/>
  <c r="BQ43" i="43"/>
  <c r="BW43" i="43"/>
  <c r="CD43" i="43"/>
  <c r="CK43" i="43"/>
  <c r="CP43" i="43"/>
  <c r="CU43" i="43"/>
  <c r="DA43" i="43"/>
  <c r="DF43" i="43"/>
  <c r="M43" i="43"/>
  <c r="U43" i="43"/>
  <c r="AA43" i="43"/>
  <c r="AH43" i="43"/>
  <c r="AP43" i="43"/>
  <c r="AW43" i="43"/>
  <c r="BC43" i="43"/>
  <c r="BK43" i="43"/>
  <c r="BR43" i="43"/>
  <c r="BY43" i="43"/>
  <c r="CG43" i="43"/>
  <c r="CL43" i="43"/>
  <c r="CQ43" i="43"/>
  <c r="CW43" i="43"/>
  <c r="DB43" i="43"/>
  <c r="DG43" i="43"/>
  <c r="V43" i="43"/>
  <c r="AX43" i="43"/>
  <c r="CA43" i="43"/>
  <c r="CX43" i="43"/>
  <c r="AC43" i="43"/>
  <c r="BF43" i="43"/>
  <c r="CH43" i="43"/>
  <c r="DC43" i="43"/>
  <c r="AK43" i="43"/>
  <c r="BM43" i="43"/>
  <c r="CM43" i="43"/>
  <c r="AQ43" i="43"/>
  <c r="BS43" i="43"/>
  <c r="CS43" i="43"/>
  <c r="O43" i="43"/>
  <c r="T18" i="43"/>
  <c r="M18" i="43"/>
  <c r="AC18" i="43"/>
  <c r="AS18" i="43"/>
  <c r="BI18" i="43"/>
  <c r="BY18" i="43"/>
  <c r="CO18" i="43"/>
  <c r="DE18" i="43"/>
  <c r="Z18" i="43"/>
  <c r="AP18" i="43"/>
  <c r="BF18" i="43"/>
  <c r="BV18" i="43"/>
  <c r="CL18" i="43"/>
  <c r="DB18" i="43"/>
  <c r="W18" i="43"/>
  <c r="AM18" i="43"/>
  <c r="BC18" i="43"/>
  <c r="BS18" i="43"/>
  <c r="CI18" i="43"/>
  <c r="CY18" i="43"/>
  <c r="AB18" i="43"/>
  <c r="CN18" i="43"/>
  <c r="AV18" i="43"/>
  <c r="DH18" i="43"/>
  <c r="AJ18" i="43"/>
  <c r="BT18" i="43"/>
  <c r="BE18" i="43"/>
  <c r="DA18" i="43"/>
  <c r="AL18" i="43"/>
  <c r="CX18" i="43"/>
  <c r="AY18" i="43"/>
  <c r="CU18" i="43"/>
  <c r="AF18" i="43"/>
  <c r="AN18" i="43"/>
  <c r="Q18" i="43"/>
  <c r="AG18" i="43"/>
  <c r="AW18" i="43"/>
  <c r="BM18" i="43"/>
  <c r="CC18" i="43"/>
  <c r="CS18" i="43"/>
  <c r="N18" i="43"/>
  <c r="AD18" i="43"/>
  <c r="AT18" i="43"/>
  <c r="BJ18" i="43"/>
  <c r="BZ18" i="43"/>
  <c r="CP18" i="43"/>
  <c r="DF18" i="43"/>
  <c r="AA18" i="43"/>
  <c r="AQ18" i="43"/>
  <c r="BG18" i="43"/>
  <c r="BW18" i="43"/>
  <c r="CM18" i="43"/>
  <c r="DC18" i="43"/>
  <c r="AR18" i="43"/>
  <c r="DD18" i="43"/>
  <c r="BL18" i="43"/>
  <c r="X18" i="43"/>
  <c r="BP18" i="43"/>
  <c r="CZ18" i="43"/>
  <c r="Y18" i="43"/>
  <c r="CK18" i="43"/>
  <c r="BB18" i="43"/>
  <c r="CH18" i="43"/>
  <c r="AI18" i="43"/>
  <c r="CE18" i="43"/>
  <c r="BX18" i="43"/>
  <c r="CJ18" i="43"/>
  <c r="U18" i="43"/>
  <c r="AK18" i="43"/>
  <c r="BA18" i="43"/>
  <c r="BQ18" i="43"/>
  <c r="CG18" i="43"/>
  <c r="CW18" i="43"/>
  <c r="R18" i="43"/>
  <c r="AH18" i="43"/>
  <c r="AX18" i="43"/>
  <c r="BN18" i="43"/>
  <c r="CD18" i="43"/>
  <c r="CT18" i="43"/>
  <c r="O18" i="43"/>
  <c r="AE18" i="43"/>
  <c r="AU18" i="43"/>
  <c r="BK18" i="43"/>
  <c r="CA18" i="43"/>
  <c r="CQ18" i="43"/>
  <c r="DG18" i="43"/>
  <c r="BH18" i="43"/>
  <c r="P18" i="43"/>
  <c r="CB18" i="43"/>
  <c r="BD18" i="43"/>
  <c r="CV18" i="43"/>
  <c r="AZ18" i="43"/>
  <c r="AO18" i="43"/>
  <c r="BU18" i="43"/>
  <c r="V18" i="43"/>
  <c r="BR18" i="43"/>
  <c r="S18" i="43"/>
  <c r="BO18" i="43"/>
  <c r="L18" i="43"/>
  <c r="CR18" i="43"/>
  <c r="CF18" i="43"/>
  <c r="M16" i="43"/>
  <c r="AF16" i="43"/>
  <c r="L48" i="43"/>
  <c r="P48" i="43"/>
  <c r="T48" i="43"/>
  <c r="X48" i="43"/>
  <c r="AB48" i="43"/>
  <c r="AF48" i="43"/>
  <c r="AJ48" i="43"/>
  <c r="AN48" i="43"/>
  <c r="AR48" i="43"/>
  <c r="AV48" i="43"/>
  <c r="AZ48" i="43"/>
  <c r="BD48" i="43"/>
  <c r="BH48" i="43"/>
  <c r="BL48" i="43"/>
  <c r="BP48" i="43"/>
  <c r="BT48" i="43"/>
  <c r="BX48" i="43"/>
  <c r="CB48" i="43"/>
  <c r="CF48" i="43"/>
  <c r="CJ48" i="43"/>
  <c r="CN48" i="43"/>
  <c r="CR48" i="43"/>
  <c r="CV48" i="43"/>
  <c r="CZ48" i="43"/>
  <c r="DD48" i="43"/>
  <c r="DH48" i="43"/>
  <c r="N48" i="43"/>
  <c r="S48" i="43"/>
  <c r="Y48" i="43"/>
  <c r="AD48" i="43"/>
  <c r="AI48" i="43"/>
  <c r="AO48" i="43"/>
  <c r="AT48" i="43"/>
  <c r="AY48" i="43"/>
  <c r="BE48" i="43"/>
  <c r="BJ48" i="43"/>
  <c r="BO48" i="43"/>
  <c r="BU48" i="43"/>
  <c r="BZ48" i="43"/>
  <c r="CE48" i="43"/>
  <c r="CK48" i="43"/>
  <c r="CP48" i="43"/>
  <c r="CU48" i="43"/>
  <c r="DA48" i="43"/>
  <c r="DF48" i="43"/>
  <c r="O48" i="43"/>
  <c r="U48" i="43"/>
  <c r="Z48" i="43"/>
  <c r="AE48" i="43"/>
  <c r="AK48" i="43"/>
  <c r="AP48" i="43"/>
  <c r="AU48" i="43"/>
  <c r="BA48" i="43"/>
  <c r="BF48" i="43"/>
  <c r="BK48" i="43"/>
  <c r="BQ48" i="43"/>
  <c r="BV48" i="43"/>
  <c r="CA48" i="43"/>
  <c r="CG48" i="43"/>
  <c r="CL48" i="43"/>
  <c r="CQ48" i="43"/>
  <c r="CW48" i="43"/>
  <c r="DB48" i="43"/>
  <c r="DG48" i="43"/>
  <c r="M48" i="43"/>
  <c r="W48" i="43"/>
  <c r="AH48" i="43"/>
  <c r="AS48" i="43"/>
  <c r="BC48" i="43"/>
  <c r="BN48" i="43"/>
  <c r="BY48" i="43"/>
  <c r="CI48" i="43"/>
  <c r="CT48" i="43"/>
  <c r="DE48" i="43"/>
  <c r="Q48" i="43"/>
  <c r="AA48" i="43"/>
  <c r="AL48" i="43"/>
  <c r="AW48" i="43"/>
  <c r="BG48" i="43"/>
  <c r="BR48" i="43"/>
  <c r="CC48" i="43"/>
  <c r="CM48" i="43"/>
  <c r="CX48" i="43"/>
  <c r="R48" i="43"/>
  <c r="AC48" i="43"/>
  <c r="AM48" i="43"/>
  <c r="AX48" i="43"/>
  <c r="BI48" i="43"/>
  <c r="BS48" i="43"/>
  <c r="CD48" i="43"/>
  <c r="CO48" i="43"/>
  <c r="CY48" i="43"/>
  <c r="V48" i="43"/>
  <c r="BM48" i="43"/>
  <c r="DC48" i="43"/>
  <c r="AG48" i="43"/>
  <c r="BW48" i="43"/>
  <c r="AQ48" i="43"/>
  <c r="CH48" i="43"/>
  <c r="BB48" i="43"/>
  <c r="CS48" i="43"/>
  <c r="N51" i="43"/>
  <c r="R51" i="43"/>
  <c r="V51" i="43"/>
  <c r="Z51" i="43"/>
  <c r="AD51" i="43"/>
  <c r="AH51" i="43"/>
  <c r="AL51" i="43"/>
  <c r="AP51" i="43"/>
  <c r="AT51" i="43"/>
  <c r="AX51" i="43"/>
  <c r="BB51" i="43"/>
  <c r="BF51" i="43"/>
  <c r="BJ51" i="43"/>
  <c r="BN51" i="43"/>
  <c r="BR51" i="43"/>
  <c r="BV51" i="43"/>
  <c r="BZ51" i="43"/>
  <c r="CD51" i="43"/>
  <c r="CH51" i="43"/>
  <c r="CL51" i="43"/>
  <c r="CP51" i="43"/>
  <c r="CT51" i="43"/>
  <c r="CX51" i="43"/>
  <c r="DB51" i="43"/>
  <c r="DF51" i="43"/>
  <c r="O51" i="43"/>
  <c r="T51" i="43"/>
  <c r="Y51" i="43"/>
  <c r="AE51" i="43"/>
  <c r="AJ51" i="43"/>
  <c r="AO51" i="43"/>
  <c r="AU51" i="43"/>
  <c r="AZ51" i="43"/>
  <c r="BE51" i="43"/>
  <c r="BK51" i="43"/>
  <c r="BP51" i="43"/>
  <c r="BU51" i="43"/>
  <c r="CA51" i="43"/>
  <c r="CF51" i="43"/>
  <c r="CK51" i="43"/>
  <c r="CQ51" i="43"/>
  <c r="CV51" i="43"/>
  <c r="DA51" i="43"/>
  <c r="DG51" i="43"/>
  <c r="P51" i="43"/>
  <c r="U51" i="43"/>
  <c r="AA51" i="43"/>
  <c r="AF51" i="43"/>
  <c r="AK51" i="43"/>
  <c r="AQ51" i="43"/>
  <c r="AV51" i="43"/>
  <c r="BA51" i="43"/>
  <c r="BG51" i="43"/>
  <c r="BL51" i="43"/>
  <c r="BQ51" i="43"/>
  <c r="M51" i="43"/>
  <c r="X51" i="43"/>
  <c r="AI51" i="43"/>
  <c r="AS51" i="43"/>
  <c r="BD51" i="43"/>
  <c r="BO51" i="43"/>
  <c r="BX51" i="43"/>
  <c r="CE51" i="43"/>
  <c r="CM51" i="43"/>
  <c r="CS51" i="43"/>
  <c r="CZ51" i="43"/>
  <c r="DH51" i="43"/>
  <c r="Q51" i="43"/>
  <c r="AB51" i="43"/>
  <c r="AM51" i="43"/>
  <c r="AW51" i="43"/>
  <c r="BH51" i="43"/>
  <c r="BS51" i="43"/>
  <c r="BY51" i="43"/>
  <c r="CG51" i="43"/>
  <c r="CN51" i="43"/>
  <c r="CU51" i="43"/>
  <c r="DC51" i="43"/>
  <c r="S51" i="43"/>
  <c r="AC51" i="43"/>
  <c r="AN51" i="43"/>
  <c r="AY51" i="43"/>
  <c r="BI51" i="43"/>
  <c r="BT51" i="43"/>
  <c r="CB51" i="43"/>
  <c r="CI51" i="43"/>
  <c r="CO51" i="43"/>
  <c r="CW51" i="43"/>
  <c r="DD51" i="43"/>
  <c r="AG51" i="43"/>
  <c r="BW51" i="43"/>
  <c r="CY51" i="43"/>
  <c r="AR51" i="43"/>
  <c r="CC51" i="43"/>
  <c r="DE51" i="43"/>
  <c r="L51" i="43"/>
  <c r="BC51" i="43"/>
  <c r="CJ51" i="43"/>
  <c r="W51" i="43"/>
  <c r="BM51" i="43"/>
  <c r="CR51" i="43"/>
  <c r="Z30" i="43"/>
  <c r="AP30" i="43"/>
  <c r="BF30" i="43"/>
  <c r="BV30" i="43"/>
  <c r="CL30" i="43"/>
  <c r="DB30" i="43"/>
  <c r="W30" i="43"/>
  <c r="AM30" i="43"/>
  <c r="BC30" i="43"/>
  <c r="BS30" i="43"/>
  <c r="CI30" i="43"/>
  <c r="CY30" i="43"/>
  <c r="P30" i="43"/>
  <c r="AF30" i="43"/>
  <c r="AV30" i="43"/>
  <c r="BL30" i="43"/>
  <c r="CB30" i="43"/>
  <c r="CR30" i="43"/>
  <c r="DH30" i="43"/>
  <c r="BQ30" i="43"/>
  <c r="AO30" i="43"/>
  <c r="DA30" i="43"/>
  <c r="BI30" i="43"/>
  <c r="AW30" i="43"/>
  <c r="CS30" i="43"/>
  <c r="BJ30" i="43"/>
  <c r="BY30" i="43"/>
  <c r="N30" i="43"/>
  <c r="AD30" i="43"/>
  <c r="AT30" i="43"/>
  <c r="BZ30" i="43"/>
  <c r="CP30" i="43"/>
  <c r="DF30" i="43"/>
  <c r="AA30" i="43"/>
  <c r="AQ30" i="43"/>
  <c r="BG30" i="43"/>
  <c r="BW30" i="43"/>
  <c r="CM30" i="43"/>
  <c r="DC30" i="43"/>
  <c r="T30" i="43"/>
  <c r="AJ30" i="43"/>
  <c r="AZ30" i="43"/>
  <c r="BP30" i="43"/>
  <c r="CF30" i="43"/>
  <c r="CV30" i="43"/>
  <c r="U30" i="43"/>
  <c r="CG30" i="43"/>
  <c r="BE30" i="43"/>
  <c r="M30" i="43"/>
  <c r="BM30" i="43"/>
  <c r="R30" i="43"/>
  <c r="AH30" i="43"/>
  <c r="AX30" i="43"/>
  <c r="BN30" i="43"/>
  <c r="CD30" i="43"/>
  <c r="CT30" i="43"/>
  <c r="O30" i="43"/>
  <c r="AE30" i="43"/>
  <c r="AU30" i="43"/>
  <c r="BK30" i="43"/>
  <c r="CA30" i="43"/>
  <c r="CQ30" i="43"/>
  <c r="DG30" i="43"/>
  <c r="X30" i="43"/>
  <c r="AN30" i="43"/>
  <c r="BD30" i="43"/>
  <c r="BT30" i="43"/>
  <c r="CJ30" i="43"/>
  <c r="CZ30" i="43"/>
  <c r="AK30" i="43"/>
  <c r="CW30" i="43"/>
  <c r="BU30" i="43"/>
  <c r="AC30" i="43"/>
  <c r="CO30" i="43"/>
  <c r="Q30" i="43"/>
  <c r="CC30" i="43"/>
  <c r="BB30" i="43"/>
  <c r="S30" i="43"/>
  <c r="CE30" i="43"/>
  <c r="AR30" i="43"/>
  <c r="DD30" i="43"/>
  <c r="AS30" i="43"/>
  <c r="AB30" i="43"/>
  <c r="BR30" i="43"/>
  <c r="AI30" i="43"/>
  <c r="CU30" i="43"/>
  <c r="BH30" i="43"/>
  <c r="BA30" i="43"/>
  <c r="DE30" i="43"/>
  <c r="CN30" i="43"/>
  <c r="V30" i="43"/>
  <c r="CH30" i="43"/>
  <c r="AY30" i="43"/>
  <c r="L30" i="43"/>
  <c r="BX30" i="43"/>
  <c r="Y30" i="43"/>
  <c r="AG30" i="43"/>
  <c r="AL30" i="43"/>
  <c r="CX30" i="43"/>
  <c r="BO30" i="43"/>
  <c r="CK30" i="43"/>
  <c r="L84" i="43"/>
  <c r="P84" i="43"/>
  <c r="T84" i="43"/>
  <c r="X84" i="43"/>
  <c r="AB84" i="43"/>
  <c r="AF84" i="43"/>
  <c r="AJ84" i="43"/>
  <c r="AN84" i="43"/>
  <c r="AR84" i="43"/>
  <c r="AV84" i="43"/>
  <c r="AZ84" i="43"/>
  <c r="BD84" i="43"/>
  <c r="BH84" i="43"/>
  <c r="BL84" i="43"/>
  <c r="BP84" i="43"/>
  <c r="BT84" i="43"/>
  <c r="BX84" i="43"/>
  <c r="CB84" i="43"/>
  <c r="CF84" i="43"/>
  <c r="CJ84" i="43"/>
  <c r="CN84" i="43"/>
  <c r="CR84" i="43"/>
  <c r="CV84" i="43"/>
  <c r="CZ84" i="43"/>
  <c r="DD84" i="43"/>
  <c r="DH84" i="43"/>
  <c r="M84" i="43"/>
  <c r="Q84" i="43"/>
  <c r="U84" i="43"/>
  <c r="Y84" i="43"/>
  <c r="AC84" i="43"/>
  <c r="AG84" i="43"/>
  <c r="AK84" i="43"/>
  <c r="AO84" i="43"/>
  <c r="AS84" i="43"/>
  <c r="AW84" i="43"/>
  <c r="BA84" i="43"/>
  <c r="BE84" i="43"/>
  <c r="BI84" i="43"/>
  <c r="BM84" i="43"/>
  <c r="BQ84" i="43"/>
  <c r="BU84" i="43"/>
  <c r="BY84" i="43"/>
  <c r="CC84" i="43"/>
  <c r="CG84" i="43"/>
  <c r="CK84" i="43"/>
  <c r="CO84" i="43"/>
  <c r="CS84" i="43"/>
  <c r="CW84" i="43"/>
  <c r="DA84" i="43"/>
  <c r="DE84" i="43"/>
  <c r="N84" i="43"/>
  <c r="R84" i="43"/>
  <c r="V84" i="43"/>
  <c r="Z84" i="43"/>
  <c r="AD84" i="43"/>
  <c r="AH84" i="43"/>
  <c r="AL84" i="43"/>
  <c r="AP84" i="43"/>
  <c r="AT84" i="43"/>
  <c r="AX84" i="43"/>
  <c r="BB84" i="43"/>
  <c r="BF84" i="43"/>
  <c r="BJ84" i="43"/>
  <c r="BN84" i="43"/>
  <c r="BR84" i="43"/>
  <c r="BV84" i="43"/>
  <c r="BZ84" i="43"/>
  <c r="CD84" i="43"/>
  <c r="CH84" i="43"/>
  <c r="CL84" i="43"/>
  <c r="CP84" i="43"/>
  <c r="CT84" i="43"/>
  <c r="CX84" i="43"/>
  <c r="DB84" i="43"/>
  <c r="DF84" i="43"/>
  <c r="W84" i="43"/>
  <c r="AM84" i="43"/>
  <c r="BC84" i="43"/>
  <c r="BS84" i="43"/>
  <c r="CI84" i="43"/>
  <c r="CY84" i="43"/>
  <c r="AA84" i="43"/>
  <c r="AQ84" i="43"/>
  <c r="BG84" i="43"/>
  <c r="BW84" i="43"/>
  <c r="CM84" i="43"/>
  <c r="DC84" i="43"/>
  <c r="O84" i="43"/>
  <c r="AE84" i="43"/>
  <c r="AU84" i="43"/>
  <c r="BK84" i="43"/>
  <c r="CA84" i="43"/>
  <c r="CQ84" i="43"/>
  <c r="DG84" i="43"/>
  <c r="BO84" i="43"/>
  <c r="S84" i="43"/>
  <c r="CE84" i="43"/>
  <c r="AI84" i="43"/>
  <c r="CU84" i="43"/>
  <c r="AY84" i="43"/>
  <c r="O85" i="43"/>
  <c r="S85" i="43"/>
  <c r="W85" i="43"/>
  <c r="AA85" i="43"/>
  <c r="AE85" i="43"/>
  <c r="AI85" i="43"/>
  <c r="AM85" i="43"/>
  <c r="AQ85" i="43"/>
  <c r="AU85" i="43"/>
  <c r="AY85" i="43"/>
  <c r="BC85" i="43"/>
  <c r="BG85" i="43"/>
  <c r="BK85" i="43"/>
  <c r="BO85" i="43"/>
  <c r="BS85" i="43"/>
  <c r="BW85" i="43"/>
  <c r="CA85" i="43"/>
  <c r="CE85" i="43"/>
  <c r="CI85" i="43"/>
  <c r="CM85" i="43"/>
  <c r="CQ85" i="43"/>
  <c r="CU85" i="43"/>
  <c r="CY85" i="43"/>
  <c r="DC85" i="43"/>
  <c r="DG85" i="43"/>
  <c r="L85" i="43"/>
  <c r="P85" i="43"/>
  <c r="T85" i="43"/>
  <c r="X85" i="43"/>
  <c r="AB85" i="43"/>
  <c r="AF85" i="43"/>
  <c r="AJ85" i="43"/>
  <c r="AN85" i="43"/>
  <c r="AR85" i="43"/>
  <c r="AV85" i="43"/>
  <c r="AZ85" i="43"/>
  <c r="BD85" i="43"/>
  <c r="BH85" i="43"/>
  <c r="BL85" i="43"/>
  <c r="BP85" i="43"/>
  <c r="BT85" i="43"/>
  <c r="BX85" i="43"/>
  <c r="CB85" i="43"/>
  <c r="CF85" i="43"/>
  <c r="CJ85" i="43"/>
  <c r="CN85" i="43"/>
  <c r="CR85" i="43"/>
  <c r="CV85" i="43"/>
  <c r="CZ85" i="43"/>
  <c r="DD85" i="43"/>
  <c r="DH85" i="43"/>
  <c r="M85" i="43"/>
  <c r="Q85" i="43"/>
  <c r="U85" i="43"/>
  <c r="Y85" i="43"/>
  <c r="AC85" i="43"/>
  <c r="AG85" i="43"/>
  <c r="AK85" i="43"/>
  <c r="AO85" i="43"/>
  <c r="AS85" i="43"/>
  <c r="AW85" i="43"/>
  <c r="BA85" i="43"/>
  <c r="BE85" i="43"/>
  <c r="BI85" i="43"/>
  <c r="BM85" i="43"/>
  <c r="BQ85" i="43"/>
  <c r="BU85" i="43"/>
  <c r="BY85" i="43"/>
  <c r="CC85" i="43"/>
  <c r="CG85" i="43"/>
  <c r="CK85" i="43"/>
  <c r="CO85" i="43"/>
  <c r="CS85" i="43"/>
  <c r="CW85" i="43"/>
  <c r="DA85" i="43"/>
  <c r="DE85" i="43"/>
  <c r="R85" i="43"/>
  <c r="AH85" i="43"/>
  <c r="AX85" i="43"/>
  <c r="BN85" i="43"/>
  <c r="CD85" i="43"/>
  <c r="CT85" i="43"/>
  <c r="V85" i="43"/>
  <c r="AL85" i="43"/>
  <c r="BB85" i="43"/>
  <c r="BR85" i="43"/>
  <c r="CH85" i="43"/>
  <c r="CX85" i="43"/>
  <c r="Z85" i="43"/>
  <c r="AP85" i="43"/>
  <c r="BF85" i="43"/>
  <c r="BV85" i="43"/>
  <c r="CL85" i="43"/>
  <c r="DB85" i="43"/>
  <c r="AD85" i="43"/>
  <c r="CP85" i="43"/>
  <c r="AT85" i="43"/>
  <c r="DF85" i="43"/>
  <c r="BJ85" i="43"/>
  <c r="N85" i="43"/>
  <c r="BZ85" i="43"/>
  <c r="O56" i="43"/>
  <c r="S56" i="43"/>
  <c r="W56" i="43"/>
  <c r="AA56" i="43"/>
  <c r="AE56" i="43"/>
  <c r="AI56" i="43"/>
  <c r="AM56" i="43"/>
  <c r="AQ56" i="43"/>
  <c r="AU56" i="43"/>
  <c r="AY56" i="43"/>
  <c r="BC56" i="43"/>
  <c r="BG56" i="43"/>
  <c r="BK56" i="43"/>
  <c r="BO56" i="43"/>
  <c r="BS56" i="43"/>
  <c r="BW56" i="43"/>
  <c r="CA56" i="43"/>
  <c r="CE56" i="43"/>
  <c r="CI56" i="43"/>
  <c r="CM56" i="43"/>
  <c r="CQ56" i="43"/>
  <c r="CU56" i="43"/>
  <c r="CY56" i="43"/>
  <c r="DC56" i="43"/>
  <c r="DG56" i="43"/>
  <c r="L56" i="43"/>
  <c r="P56" i="43"/>
  <c r="T56" i="43"/>
  <c r="X56" i="43"/>
  <c r="AB56" i="43"/>
  <c r="AF56" i="43"/>
  <c r="AJ56" i="43"/>
  <c r="AN56" i="43"/>
  <c r="AR56" i="43"/>
  <c r="AV56" i="43"/>
  <c r="AZ56" i="43"/>
  <c r="BD56" i="43"/>
  <c r="BH56" i="43"/>
  <c r="BL56" i="43"/>
  <c r="BP56" i="43"/>
  <c r="BT56" i="43"/>
  <c r="BX56" i="43"/>
  <c r="CB56" i="43"/>
  <c r="CF56" i="43"/>
  <c r="CJ56" i="43"/>
  <c r="CN56" i="43"/>
  <c r="CR56" i="43"/>
  <c r="CV56" i="43"/>
  <c r="CZ56" i="43"/>
  <c r="DD56" i="43"/>
  <c r="DH56" i="43"/>
  <c r="M56" i="43"/>
  <c r="Q56" i="43"/>
  <c r="U56" i="43"/>
  <c r="Y56" i="43"/>
  <c r="AC56" i="43"/>
  <c r="AG56" i="43"/>
  <c r="AK56" i="43"/>
  <c r="AO56" i="43"/>
  <c r="AS56" i="43"/>
  <c r="AW56" i="43"/>
  <c r="BA56" i="43"/>
  <c r="BE56" i="43"/>
  <c r="BI56" i="43"/>
  <c r="BM56" i="43"/>
  <c r="BQ56" i="43"/>
  <c r="BU56" i="43"/>
  <c r="BY56" i="43"/>
  <c r="CC56" i="43"/>
  <c r="CG56" i="43"/>
  <c r="CK56" i="43"/>
  <c r="CO56" i="43"/>
  <c r="CS56" i="43"/>
  <c r="CW56" i="43"/>
  <c r="DA56" i="43"/>
  <c r="DE56" i="43"/>
  <c r="R56" i="43"/>
  <c r="AH56" i="43"/>
  <c r="AX56" i="43"/>
  <c r="BN56" i="43"/>
  <c r="CD56" i="43"/>
  <c r="CT56" i="43"/>
  <c r="V56" i="43"/>
  <c r="AL56" i="43"/>
  <c r="BB56" i="43"/>
  <c r="BR56" i="43"/>
  <c r="CH56" i="43"/>
  <c r="CX56" i="43"/>
  <c r="Z56" i="43"/>
  <c r="AP56" i="43"/>
  <c r="BF56" i="43"/>
  <c r="BV56" i="43"/>
  <c r="CL56" i="43"/>
  <c r="DB56" i="43"/>
  <c r="BJ56" i="43"/>
  <c r="N56" i="43"/>
  <c r="BZ56" i="43"/>
  <c r="AD56" i="43"/>
  <c r="CP56" i="43"/>
  <c r="AT56" i="43"/>
  <c r="DF56" i="43"/>
  <c r="AM62" i="43"/>
  <c r="U62" i="43"/>
  <c r="AK62" i="43"/>
  <c r="BA62" i="43"/>
  <c r="BQ62" i="43"/>
  <c r="CG62" i="43"/>
  <c r="CW62" i="43"/>
  <c r="R62" i="43"/>
  <c r="AH62" i="43"/>
  <c r="AX62" i="43"/>
  <c r="BN62" i="43"/>
  <c r="CD62" i="43"/>
  <c r="CT62" i="43"/>
  <c r="S62" i="43"/>
  <c r="AY62" i="43"/>
  <c r="CE62" i="43"/>
  <c r="L62" i="43"/>
  <c r="AR62" i="43"/>
  <c r="BX62" i="43"/>
  <c r="DD62" i="43"/>
  <c r="BT62" i="43"/>
  <c r="AE62" i="43"/>
  <c r="CQ62" i="43"/>
  <c r="AV62" i="43"/>
  <c r="DH62" i="43"/>
  <c r="BC62" i="43"/>
  <c r="CI62" i="43"/>
  <c r="CY62" i="43"/>
  <c r="Y62" i="43"/>
  <c r="AO62" i="43"/>
  <c r="BE62" i="43"/>
  <c r="BU62" i="43"/>
  <c r="CK62" i="43"/>
  <c r="DA62" i="43"/>
  <c r="V62" i="43"/>
  <c r="AL62" i="43"/>
  <c r="BB62" i="43"/>
  <c r="BR62" i="43"/>
  <c r="CH62" i="43"/>
  <c r="CX62" i="43"/>
  <c r="AA62" i="43"/>
  <c r="BG62" i="43"/>
  <c r="CM62" i="43"/>
  <c r="T62" i="43"/>
  <c r="AZ62" i="43"/>
  <c r="CF62" i="43"/>
  <c r="X62" i="43"/>
  <c r="CJ62" i="43"/>
  <c r="AU62" i="43"/>
  <c r="DG62" i="43"/>
  <c r="BL62" i="43"/>
  <c r="M62" i="43"/>
  <c r="AC62" i="43"/>
  <c r="AS62" i="43"/>
  <c r="BI62" i="43"/>
  <c r="BY62" i="43"/>
  <c r="CO62" i="43"/>
  <c r="DE62" i="43"/>
  <c r="Z62" i="43"/>
  <c r="AP62" i="43"/>
  <c r="BF62" i="43"/>
  <c r="BV62" i="43"/>
  <c r="CL62" i="43"/>
  <c r="DB62" i="43"/>
  <c r="AI62" i="43"/>
  <c r="BO62" i="43"/>
  <c r="CU62" i="43"/>
  <c r="AB62" i="43"/>
  <c r="BH62" i="43"/>
  <c r="CN62" i="43"/>
  <c r="AN62" i="43"/>
  <c r="CZ62" i="43"/>
  <c r="BK62" i="43"/>
  <c r="P62" i="43"/>
  <c r="CB62" i="43"/>
  <c r="W62" i="43"/>
  <c r="BM62" i="43"/>
  <c r="AD62" i="43"/>
  <c r="CP62" i="43"/>
  <c r="DC62" i="43"/>
  <c r="BD62" i="43"/>
  <c r="CR62" i="43"/>
  <c r="BS62" i="43"/>
  <c r="Q62" i="43"/>
  <c r="CC62" i="43"/>
  <c r="AT62" i="43"/>
  <c r="DF62" i="43"/>
  <c r="AJ62" i="43"/>
  <c r="O62" i="43"/>
  <c r="AG62" i="43"/>
  <c r="CS62" i="43"/>
  <c r="BJ62" i="43"/>
  <c r="AQ62" i="43"/>
  <c r="BP62" i="43"/>
  <c r="CA62" i="43"/>
  <c r="AW62" i="43"/>
  <c r="N62" i="43"/>
  <c r="BZ62" i="43"/>
  <c r="BW62" i="43"/>
  <c r="CV62" i="43"/>
  <c r="AF62" i="43"/>
  <c r="L65" i="43"/>
  <c r="P65" i="43"/>
  <c r="T65" i="43"/>
  <c r="X65" i="43"/>
  <c r="AB65" i="43"/>
  <c r="AF65" i="43"/>
  <c r="AJ65" i="43"/>
  <c r="AN65" i="43"/>
  <c r="AR65" i="43"/>
  <c r="AV65" i="43"/>
  <c r="AZ65" i="43"/>
  <c r="BD65" i="43"/>
  <c r="BH65" i="43"/>
  <c r="BL65" i="43"/>
  <c r="BP65" i="43"/>
  <c r="BT65" i="43"/>
  <c r="BX65" i="43"/>
  <c r="CB65" i="43"/>
  <c r="CF65" i="43"/>
  <c r="CJ65" i="43"/>
  <c r="CN65" i="43"/>
  <c r="CR65" i="43"/>
  <c r="CV65" i="43"/>
  <c r="CZ65" i="43"/>
  <c r="DD65" i="43"/>
  <c r="DH65" i="43"/>
  <c r="O65" i="43"/>
  <c r="U65" i="43"/>
  <c r="Z65" i="43"/>
  <c r="AE65" i="43"/>
  <c r="AK65" i="43"/>
  <c r="AP65" i="43"/>
  <c r="AU65" i="43"/>
  <c r="BA65" i="43"/>
  <c r="BF65" i="43"/>
  <c r="BK65" i="43"/>
  <c r="BQ65" i="43"/>
  <c r="BV65" i="43"/>
  <c r="CA65" i="43"/>
  <c r="CG65" i="43"/>
  <c r="CL65" i="43"/>
  <c r="CQ65" i="43"/>
  <c r="CW65" i="43"/>
  <c r="DB65" i="43"/>
  <c r="DG65" i="43"/>
  <c r="Q65" i="43"/>
  <c r="V65" i="43"/>
  <c r="AA65" i="43"/>
  <c r="AG65" i="43"/>
  <c r="AL65" i="43"/>
  <c r="AQ65" i="43"/>
  <c r="AW65" i="43"/>
  <c r="BB65" i="43"/>
  <c r="BG65" i="43"/>
  <c r="BM65" i="43"/>
  <c r="BR65" i="43"/>
  <c r="BW65" i="43"/>
  <c r="CC65" i="43"/>
  <c r="CH65" i="43"/>
  <c r="CM65" i="43"/>
  <c r="CS65" i="43"/>
  <c r="CX65" i="43"/>
  <c r="DC65" i="43"/>
  <c r="M65" i="43"/>
  <c r="R65" i="43"/>
  <c r="W65" i="43"/>
  <c r="AC65" i="43"/>
  <c r="AH65" i="43"/>
  <c r="AM65" i="43"/>
  <c r="AS65" i="43"/>
  <c r="AX65" i="43"/>
  <c r="BC65" i="43"/>
  <c r="BI65" i="43"/>
  <c r="BN65" i="43"/>
  <c r="BS65" i="43"/>
  <c r="BY65" i="43"/>
  <c r="CD65" i="43"/>
  <c r="CI65" i="43"/>
  <c r="CO65" i="43"/>
  <c r="CT65" i="43"/>
  <c r="CY65" i="43"/>
  <c r="DE65" i="43"/>
  <c r="AD65" i="43"/>
  <c r="AY65" i="43"/>
  <c r="BU65" i="43"/>
  <c r="CP65" i="43"/>
  <c r="N65" i="43"/>
  <c r="AI65" i="43"/>
  <c r="BE65" i="43"/>
  <c r="BZ65" i="43"/>
  <c r="CU65" i="43"/>
  <c r="S65" i="43"/>
  <c r="AO65" i="43"/>
  <c r="BJ65" i="43"/>
  <c r="CE65" i="43"/>
  <c r="DA65" i="43"/>
  <c r="Y65" i="43"/>
  <c r="DF65" i="43"/>
  <c r="AT65" i="43"/>
  <c r="BO65" i="43"/>
  <c r="CK65" i="43"/>
  <c r="BL70" i="43"/>
  <c r="Y70" i="43"/>
  <c r="AO70" i="43"/>
  <c r="BE70" i="43"/>
  <c r="BU70" i="43"/>
  <c r="CK70" i="43"/>
  <c r="DA70" i="43"/>
  <c r="V70" i="43"/>
  <c r="AL70" i="43"/>
  <c r="BB70" i="43"/>
  <c r="BR70" i="43"/>
  <c r="CH70" i="43"/>
  <c r="CX70" i="43"/>
  <c r="AA70" i="43"/>
  <c r="BG70" i="43"/>
  <c r="CM70" i="43"/>
  <c r="T70" i="43"/>
  <c r="AZ70" i="43"/>
  <c r="CF70" i="43"/>
  <c r="W70" i="43"/>
  <c r="CI70" i="43"/>
  <c r="BD70" i="43"/>
  <c r="O70" i="43"/>
  <c r="CA70" i="43"/>
  <c r="CR70" i="43"/>
  <c r="CB70" i="43"/>
  <c r="AF70" i="43"/>
  <c r="P70" i="43"/>
  <c r="M70" i="43"/>
  <c r="AC70" i="43"/>
  <c r="AS70" i="43"/>
  <c r="BI70" i="43"/>
  <c r="BY70" i="43"/>
  <c r="CO70" i="43"/>
  <c r="DE70" i="43"/>
  <c r="Z70" i="43"/>
  <c r="AP70" i="43"/>
  <c r="BF70" i="43"/>
  <c r="BV70" i="43"/>
  <c r="CL70" i="43"/>
  <c r="DB70" i="43"/>
  <c r="AI70" i="43"/>
  <c r="BO70" i="43"/>
  <c r="CU70" i="43"/>
  <c r="AB70" i="43"/>
  <c r="BH70" i="43"/>
  <c r="CN70" i="43"/>
  <c r="AM70" i="43"/>
  <c r="CY70" i="43"/>
  <c r="BT70" i="43"/>
  <c r="AE70" i="43"/>
  <c r="CQ70" i="43"/>
  <c r="Q70" i="43"/>
  <c r="AG70" i="43"/>
  <c r="AW70" i="43"/>
  <c r="BM70" i="43"/>
  <c r="CC70" i="43"/>
  <c r="CS70" i="43"/>
  <c r="N70" i="43"/>
  <c r="AD70" i="43"/>
  <c r="AT70" i="43"/>
  <c r="BJ70" i="43"/>
  <c r="BZ70" i="43"/>
  <c r="CP70" i="43"/>
  <c r="DF70" i="43"/>
  <c r="AQ70" i="43"/>
  <c r="BW70" i="43"/>
  <c r="DC70" i="43"/>
  <c r="AJ70" i="43"/>
  <c r="BP70" i="43"/>
  <c r="CV70" i="43"/>
  <c r="BC70" i="43"/>
  <c r="X70" i="43"/>
  <c r="CJ70" i="43"/>
  <c r="AU70" i="43"/>
  <c r="DG70" i="43"/>
  <c r="DH70" i="43"/>
  <c r="BA70" i="43"/>
  <c r="R70" i="43"/>
  <c r="CD70" i="43"/>
  <c r="CE70" i="43"/>
  <c r="DD70" i="43"/>
  <c r="BK70" i="43"/>
  <c r="BQ70" i="43"/>
  <c r="AH70" i="43"/>
  <c r="CT70" i="43"/>
  <c r="L70" i="43"/>
  <c r="BS70" i="43"/>
  <c r="U70" i="43"/>
  <c r="CG70" i="43"/>
  <c r="AX70" i="43"/>
  <c r="S70" i="43"/>
  <c r="AR70" i="43"/>
  <c r="AN70" i="43"/>
  <c r="AV70" i="43"/>
  <c r="AK70" i="43"/>
  <c r="CW70" i="43"/>
  <c r="BN70" i="43"/>
  <c r="AY70" i="43"/>
  <c r="BX70" i="43"/>
  <c r="CZ70" i="43"/>
  <c r="O33" i="43"/>
  <c r="S33" i="43"/>
  <c r="W33" i="43"/>
  <c r="AA33" i="43"/>
  <c r="AE33" i="43"/>
  <c r="AI33" i="43"/>
  <c r="AM33" i="43"/>
  <c r="AQ33" i="43"/>
  <c r="AU33" i="43"/>
  <c r="AY33" i="43"/>
  <c r="BC33" i="43"/>
  <c r="BG33" i="43"/>
  <c r="BK33" i="43"/>
  <c r="BO33" i="43"/>
  <c r="BS33" i="43"/>
  <c r="BW33" i="43"/>
  <c r="CA33" i="43"/>
  <c r="CE33" i="43"/>
  <c r="CI33" i="43"/>
  <c r="CM33" i="43"/>
  <c r="CQ33" i="43"/>
  <c r="CU33" i="43"/>
  <c r="CY33" i="43"/>
  <c r="DC33" i="43"/>
  <c r="DG33" i="43"/>
  <c r="L33" i="43"/>
  <c r="Q33" i="43"/>
  <c r="V33" i="43"/>
  <c r="AB33" i="43"/>
  <c r="AG33" i="43"/>
  <c r="AL33" i="43"/>
  <c r="AR33" i="43"/>
  <c r="AW33" i="43"/>
  <c r="BB33" i="43"/>
  <c r="BH33" i="43"/>
  <c r="BM33" i="43"/>
  <c r="BR33" i="43"/>
  <c r="BX33" i="43"/>
  <c r="CC33" i="43"/>
  <c r="CH33" i="43"/>
  <c r="CN33" i="43"/>
  <c r="CS33" i="43"/>
  <c r="CX33" i="43"/>
  <c r="DD33" i="43"/>
  <c r="R33" i="43"/>
  <c r="Y33" i="43"/>
  <c r="AF33" i="43"/>
  <c r="AN33" i="43"/>
  <c r="AT33" i="43"/>
  <c r="BA33" i="43"/>
  <c r="BI33" i="43"/>
  <c r="BP33" i="43"/>
  <c r="BV33" i="43"/>
  <c r="CD33" i="43"/>
  <c r="CK33" i="43"/>
  <c r="CR33" i="43"/>
  <c r="CZ33" i="43"/>
  <c r="DF33" i="43"/>
  <c r="N33" i="43"/>
  <c r="X33" i="43"/>
  <c r="AH33" i="43"/>
  <c r="AP33" i="43"/>
  <c r="AZ33" i="43"/>
  <c r="BJ33" i="43"/>
  <c r="BT33" i="43"/>
  <c r="CB33" i="43"/>
  <c r="CL33" i="43"/>
  <c r="CV33" i="43"/>
  <c r="DE33" i="43"/>
  <c r="P33" i="43"/>
  <c r="Z33" i="43"/>
  <c r="AJ33" i="43"/>
  <c r="AS33" i="43"/>
  <c r="BD33" i="43"/>
  <c r="BL33" i="43"/>
  <c r="BU33" i="43"/>
  <c r="CF33" i="43"/>
  <c r="CO33" i="43"/>
  <c r="CW33" i="43"/>
  <c r="DH33" i="43"/>
  <c r="T33" i="43"/>
  <c r="AC33" i="43"/>
  <c r="AK33" i="43"/>
  <c r="AV33" i="43"/>
  <c r="BE33" i="43"/>
  <c r="BN33" i="43"/>
  <c r="BY33" i="43"/>
  <c r="CG33" i="43"/>
  <c r="CP33" i="43"/>
  <c r="DA33" i="43"/>
  <c r="AD33" i="43"/>
  <c r="BQ33" i="43"/>
  <c r="DB33" i="43"/>
  <c r="AO33" i="43"/>
  <c r="BZ33" i="43"/>
  <c r="M33" i="43"/>
  <c r="AX33" i="43"/>
  <c r="CJ33" i="43"/>
  <c r="CT33" i="43"/>
  <c r="U33" i="43"/>
  <c r="BF33" i="43"/>
  <c r="M31" i="43"/>
  <c r="Q31" i="43"/>
  <c r="U31" i="43"/>
  <c r="Y31" i="43"/>
  <c r="AC31" i="43"/>
  <c r="AG31" i="43"/>
  <c r="AK31" i="43"/>
  <c r="AO31" i="43"/>
  <c r="AS31" i="43"/>
  <c r="AW31" i="43"/>
  <c r="BA31" i="43"/>
  <c r="BE31" i="43"/>
  <c r="BI31" i="43"/>
  <c r="BM31" i="43"/>
  <c r="BQ31" i="43"/>
  <c r="BU31" i="43"/>
  <c r="BY31" i="43"/>
  <c r="CC31" i="43"/>
  <c r="CG31" i="43"/>
  <c r="CK31" i="43"/>
  <c r="CO31" i="43"/>
  <c r="CS31" i="43"/>
  <c r="CW31" i="43"/>
  <c r="DA31" i="43"/>
  <c r="DE31" i="43"/>
  <c r="P31" i="43"/>
  <c r="V31" i="43"/>
  <c r="AA31" i="43"/>
  <c r="AF31" i="43"/>
  <c r="AL31" i="43"/>
  <c r="AQ31" i="43"/>
  <c r="AV31" i="43"/>
  <c r="BB31" i="43"/>
  <c r="BG31" i="43"/>
  <c r="BL31" i="43"/>
  <c r="BR31" i="43"/>
  <c r="BW31" i="43"/>
  <c r="CB31" i="43"/>
  <c r="CH31" i="43"/>
  <c r="CM31" i="43"/>
  <c r="CR31" i="43"/>
  <c r="CX31" i="43"/>
  <c r="DC31" i="43"/>
  <c r="DH31" i="43"/>
  <c r="N31" i="43"/>
  <c r="T31" i="43"/>
  <c r="AB31" i="43"/>
  <c r="AI31" i="43"/>
  <c r="AP31" i="43"/>
  <c r="AX31" i="43"/>
  <c r="BD31" i="43"/>
  <c r="BK31" i="43"/>
  <c r="BS31" i="43"/>
  <c r="BZ31" i="43"/>
  <c r="CF31" i="43"/>
  <c r="CN31" i="43"/>
  <c r="CU31" i="43"/>
  <c r="DB31" i="43"/>
  <c r="O31" i="43"/>
  <c r="R31" i="43"/>
  <c r="Z31" i="43"/>
  <c r="AJ31" i="43"/>
  <c r="AT31" i="43"/>
  <c r="BC31" i="43"/>
  <c r="BN31" i="43"/>
  <c r="BV31" i="43"/>
  <c r="CE31" i="43"/>
  <c r="CP31" i="43"/>
  <c r="CY31" i="43"/>
  <c r="DG31" i="43"/>
  <c r="S31" i="43"/>
  <c r="AD31" i="43"/>
  <c r="AM31" i="43"/>
  <c r="AU31" i="43"/>
  <c r="BF31" i="43"/>
  <c r="BO31" i="43"/>
  <c r="BX31" i="43"/>
  <c r="CI31" i="43"/>
  <c r="CQ31" i="43"/>
  <c r="CZ31" i="43"/>
  <c r="W31" i="43"/>
  <c r="AE31" i="43"/>
  <c r="AN31" i="43"/>
  <c r="AY31" i="43"/>
  <c r="BH31" i="43"/>
  <c r="BP31" i="43"/>
  <c r="CA31" i="43"/>
  <c r="CJ31" i="43"/>
  <c r="CT31" i="43"/>
  <c r="DD31" i="43"/>
  <c r="AR31" i="43"/>
  <c r="CD31" i="43"/>
  <c r="L31" i="43"/>
  <c r="AZ31" i="43"/>
  <c r="CL31" i="43"/>
  <c r="X31" i="43"/>
  <c r="BJ31" i="43"/>
  <c r="CV31" i="43"/>
  <c r="AH31" i="43"/>
  <c r="BT31" i="43"/>
  <c r="DF31" i="43"/>
  <c r="N76" i="43"/>
  <c r="R76" i="43"/>
  <c r="V76" i="43"/>
  <c r="Z76" i="43"/>
  <c r="AD76" i="43"/>
  <c r="AH76" i="43"/>
  <c r="AL76" i="43"/>
  <c r="AP76" i="43"/>
  <c r="AT76" i="43"/>
  <c r="AX76" i="43"/>
  <c r="BB76" i="43"/>
  <c r="BF76" i="43"/>
  <c r="BJ76" i="43"/>
  <c r="BN76" i="43"/>
  <c r="BR76" i="43"/>
  <c r="BV76" i="43"/>
  <c r="BZ76" i="43"/>
  <c r="CD76" i="43"/>
  <c r="CH76" i="43"/>
  <c r="CL76" i="43"/>
  <c r="CP76" i="43"/>
  <c r="CT76" i="43"/>
  <c r="CX76" i="43"/>
  <c r="DB76" i="43"/>
  <c r="DF76" i="43"/>
  <c r="O76" i="43"/>
  <c r="S76" i="43"/>
  <c r="W76" i="43"/>
  <c r="AA76" i="43"/>
  <c r="AE76" i="43"/>
  <c r="AI76" i="43"/>
  <c r="AM76" i="43"/>
  <c r="AQ76" i="43"/>
  <c r="AU76" i="43"/>
  <c r="AY76" i="43"/>
  <c r="BC76" i="43"/>
  <c r="BG76" i="43"/>
  <c r="BK76" i="43"/>
  <c r="BO76" i="43"/>
  <c r="BS76" i="43"/>
  <c r="BW76" i="43"/>
  <c r="CA76" i="43"/>
  <c r="CE76" i="43"/>
  <c r="CI76" i="43"/>
  <c r="CM76" i="43"/>
  <c r="CQ76" i="43"/>
  <c r="CU76" i="43"/>
  <c r="CY76" i="43"/>
  <c r="DC76" i="43"/>
  <c r="DG76" i="43"/>
  <c r="L76" i="43"/>
  <c r="P76" i="43"/>
  <c r="T76" i="43"/>
  <c r="X76" i="43"/>
  <c r="AB76" i="43"/>
  <c r="AF76" i="43"/>
  <c r="AJ76" i="43"/>
  <c r="AN76" i="43"/>
  <c r="AR76" i="43"/>
  <c r="AV76" i="43"/>
  <c r="AZ76" i="43"/>
  <c r="BD76" i="43"/>
  <c r="BH76" i="43"/>
  <c r="BL76" i="43"/>
  <c r="BP76" i="43"/>
  <c r="BT76" i="43"/>
  <c r="BX76" i="43"/>
  <c r="CB76" i="43"/>
  <c r="CF76" i="43"/>
  <c r="CJ76" i="43"/>
  <c r="CN76" i="43"/>
  <c r="CR76" i="43"/>
  <c r="CV76" i="43"/>
  <c r="CZ76" i="43"/>
  <c r="DD76" i="43"/>
  <c r="DH76" i="43"/>
  <c r="U76" i="43"/>
  <c r="AK76" i="43"/>
  <c r="BA76" i="43"/>
  <c r="BQ76" i="43"/>
  <c r="CG76" i="43"/>
  <c r="CW76" i="43"/>
  <c r="Y76" i="43"/>
  <c r="AO76" i="43"/>
  <c r="BE76" i="43"/>
  <c r="BU76" i="43"/>
  <c r="CK76" i="43"/>
  <c r="DA76" i="43"/>
  <c r="M76" i="43"/>
  <c r="AC76" i="43"/>
  <c r="AS76" i="43"/>
  <c r="BI76" i="43"/>
  <c r="BY76" i="43"/>
  <c r="CO76" i="43"/>
  <c r="DE76" i="43"/>
  <c r="AG76" i="43"/>
  <c r="CS76" i="43"/>
  <c r="AW76" i="43"/>
  <c r="BM76" i="43"/>
  <c r="Q76" i="43"/>
  <c r="CC76" i="43"/>
  <c r="DD78" i="43"/>
  <c r="U78" i="43"/>
  <c r="AK78" i="43"/>
  <c r="AF78" i="43"/>
  <c r="AX78" i="43"/>
  <c r="BN78" i="43"/>
  <c r="CD78" i="43"/>
  <c r="CT78" i="43"/>
  <c r="L78" i="43"/>
  <c r="AH78" i="43"/>
  <c r="AY78" i="43"/>
  <c r="BO78" i="43"/>
  <c r="CE78" i="43"/>
  <c r="CU78" i="43"/>
  <c r="O78" i="43"/>
  <c r="BA78" i="43"/>
  <c r="CG78" i="43"/>
  <c r="S78" i="43"/>
  <c r="BD78" i="43"/>
  <c r="CJ78" i="43"/>
  <c r="T78" i="43"/>
  <c r="BE78" i="43"/>
  <c r="CK78" i="43"/>
  <c r="CN78" i="43"/>
  <c r="AZ78" i="43"/>
  <c r="CV78" i="43"/>
  <c r="BH78" i="43"/>
  <c r="N78" i="43"/>
  <c r="AR78" i="43"/>
  <c r="Y78" i="43"/>
  <c r="P78" i="43"/>
  <c r="AL78" i="43"/>
  <c r="BB78" i="43"/>
  <c r="BR78" i="43"/>
  <c r="CH78" i="43"/>
  <c r="CX78" i="43"/>
  <c r="R78" i="43"/>
  <c r="AM78" i="43"/>
  <c r="BC78" i="43"/>
  <c r="BS78" i="43"/>
  <c r="CI78" i="43"/>
  <c r="CY78" i="43"/>
  <c r="Z78" i="43"/>
  <c r="BI78" i="43"/>
  <c r="CO78" i="43"/>
  <c r="AD78" i="43"/>
  <c r="BL78" i="43"/>
  <c r="CR78" i="43"/>
  <c r="AE78" i="43"/>
  <c r="BM78" i="43"/>
  <c r="CS78" i="43"/>
  <c r="M78" i="43"/>
  <c r="AC78" i="43"/>
  <c r="V78" i="43"/>
  <c r="AP78" i="43"/>
  <c r="BF78" i="43"/>
  <c r="BV78" i="43"/>
  <c r="CL78" i="43"/>
  <c r="DB78" i="43"/>
  <c r="W78" i="43"/>
  <c r="AQ78" i="43"/>
  <c r="BG78" i="43"/>
  <c r="BW78" i="43"/>
  <c r="CM78" i="43"/>
  <c r="DC78" i="43"/>
  <c r="AJ78" i="43"/>
  <c r="BQ78" i="43"/>
  <c r="CW78" i="43"/>
  <c r="AN78" i="43"/>
  <c r="BT78" i="43"/>
  <c r="CZ78" i="43"/>
  <c r="AO78" i="43"/>
  <c r="BU78" i="43"/>
  <c r="DA78" i="43"/>
  <c r="BP78" i="43"/>
  <c r="X78" i="43"/>
  <c r="BX78" i="43"/>
  <c r="Q78" i="43"/>
  <c r="BJ78" i="43"/>
  <c r="AB78" i="43"/>
  <c r="CQ78" i="43"/>
  <c r="DE78" i="43"/>
  <c r="AW78" i="43"/>
  <c r="AG78" i="43"/>
  <c r="BZ78" i="43"/>
  <c r="AU78" i="43"/>
  <c r="DG78" i="43"/>
  <c r="AV78" i="43"/>
  <c r="CC78" i="43"/>
  <c r="AI78" i="43"/>
  <c r="AA78" i="43"/>
  <c r="CP78" i="43"/>
  <c r="BK78" i="43"/>
  <c r="AS78" i="43"/>
  <c r="CB78" i="43"/>
  <c r="CF78" i="43"/>
  <c r="AT78" i="43"/>
  <c r="DF78" i="43"/>
  <c r="CA78" i="43"/>
  <c r="BY78" i="43"/>
  <c r="DH78" i="43"/>
  <c r="N40" i="43"/>
  <c r="R40" i="43"/>
  <c r="V40" i="43"/>
  <c r="Z40" i="43"/>
  <c r="AD40" i="43"/>
  <c r="AH40" i="43"/>
  <c r="AL40" i="43"/>
  <c r="AP40" i="43"/>
  <c r="AT40" i="43"/>
  <c r="AX40" i="43"/>
  <c r="BB40" i="43"/>
  <c r="BF40" i="43"/>
  <c r="BJ40" i="43"/>
  <c r="BN40" i="43"/>
  <c r="BR40" i="43"/>
  <c r="BV40" i="43"/>
  <c r="BZ40" i="43"/>
  <c r="CD40" i="43"/>
  <c r="CH40" i="43"/>
  <c r="CL40" i="43"/>
  <c r="CP40" i="43"/>
  <c r="CT40" i="43"/>
  <c r="CX40" i="43"/>
  <c r="DB40" i="43"/>
  <c r="DF40" i="43"/>
  <c r="M40" i="43"/>
  <c r="S40" i="43"/>
  <c r="X40" i="43"/>
  <c r="AC40" i="43"/>
  <c r="AI40" i="43"/>
  <c r="AN40" i="43"/>
  <c r="AS40" i="43"/>
  <c r="AY40" i="43"/>
  <c r="BD40" i="43"/>
  <c r="BI40" i="43"/>
  <c r="BO40" i="43"/>
  <c r="BT40" i="43"/>
  <c r="BY40" i="43"/>
  <c r="CE40" i="43"/>
  <c r="CJ40" i="43"/>
  <c r="CO40" i="43"/>
  <c r="CU40" i="43"/>
  <c r="CZ40" i="43"/>
  <c r="DE40" i="43"/>
  <c r="L40" i="43"/>
  <c r="T40" i="43"/>
  <c r="AA40" i="43"/>
  <c r="AG40" i="43"/>
  <c r="AO40" i="43"/>
  <c r="AV40" i="43"/>
  <c r="BC40" i="43"/>
  <c r="BK40" i="43"/>
  <c r="BQ40" i="43"/>
  <c r="BX40" i="43"/>
  <c r="CF40" i="43"/>
  <c r="CM40" i="43"/>
  <c r="CS40" i="43"/>
  <c r="DA40" i="43"/>
  <c r="DH40" i="43"/>
  <c r="O40" i="43"/>
  <c r="U40" i="43"/>
  <c r="AB40" i="43"/>
  <c r="AJ40" i="43"/>
  <c r="AQ40" i="43"/>
  <c r="AW40" i="43"/>
  <c r="BE40" i="43"/>
  <c r="BL40" i="43"/>
  <c r="BS40" i="43"/>
  <c r="CA40" i="43"/>
  <c r="CG40" i="43"/>
  <c r="CN40" i="43"/>
  <c r="CV40" i="43"/>
  <c r="DC40" i="43"/>
  <c r="P40" i="43"/>
  <c r="W40" i="43"/>
  <c r="AE40" i="43"/>
  <c r="AK40" i="43"/>
  <c r="AR40" i="43"/>
  <c r="AZ40" i="43"/>
  <c r="BG40" i="43"/>
  <c r="BM40" i="43"/>
  <c r="BU40" i="43"/>
  <c r="CB40" i="43"/>
  <c r="CI40" i="43"/>
  <c r="CQ40" i="43"/>
  <c r="CW40" i="43"/>
  <c r="DD40" i="43"/>
  <c r="Y40" i="43"/>
  <c r="BA40" i="43"/>
  <c r="CC40" i="43"/>
  <c r="DG40" i="43"/>
  <c r="AF40" i="43"/>
  <c r="BH40" i="43"/>
  <c r="CK40" i="43"/>
  <c r="AM40" i="43"/>
  <c r="BP40" i="43"/>
  <c r="CR40" i="43"/>
  <c r="Q40" i="43"/>
  <c r="AU40" i="43"/>
  <c r="BW40" i="43"/>
  <c r="CY40" i="43"/>
  <c r="DE46" i="43"/>
  <c r="U46" i="43"/>
  <c r="AK46" i="43"/>
  <c r="BA46" i="43"/>
  <c r="BQ46" i="43"/>
  <c r="CG46" i="43"/>
  <c r="Z46" i="43"/>
  <c r="AU46" i="43"/>
  <c r="BP46" i="43"/>
  <c r="CL46" i="43"/>
  <c r="DB46" i="43"/>
  <c r="AA46" i="43"/>
  <c r="AV46" i="43"/>
  <c r="BR46" i="43"/>
  <c r="CM46" i="43"/>
  <c r="DC46" i="43"/>
  <c r="AI46" i="43"/>
  <c r="BZ46" i="43"/>
  <c r="R46" i="43"/>
  <c r="BH46" i="43"/>
  <c r="CV46" i="43"/>
  <c r="BJ46" i="43"/>
  <c r="AR46" i="43"/>
  <c r="AH46" i="43"/>
  <c r="CO46" i="43"/>
  <c r="BT46" i="43"/>
  <c r="Y46" i="43"/>
  <c r="AO46" i="43"/>
  <c r="BE46" i="43"/>
  <c r="BU46" i="43"/>
  <c r="CK46" i="43"/>
  <c r="AE46" i="43"/>
  <c r="AZ46" i="43"/>
  <c r="BV46" i="43"/>
  <c r="CP46" i="43"/>
  <c r="DF46" i="43"/>
  <c r="AF46" i="43"/>
  <c r="BB46" i="43"/>
  <c r="BW46" i="43"/>
  <c r="CQ46" i="43"/>
  <c r="DG46" i="43"/>
  <c r="AT46" i="43"/>
  <c r="CJ46" i="43"/>
  <c r="AB46" i="43"/>
  <c r="BS46" i="43"/>
  <c r="DD46" i="43"/>
  <c r="CE46" i="43"/>
  <c r="BN46" i="43"/>
  <c r="BX46" i="43"/>
  <c r="L46" i="43"/>
  <c r="M46" i="43"/>
  <c r="AC46" i="43"/>
  <c r="AS46" i="43"/>
  <c r="BI46" i="43"/>
  <c r="BY46" i="43"/>
  <c r="O46" i="43"/>
  <c r="AJ46" i="43"/>
  <c r="BF46" i="43"/>
  <c r="CA46" i="43"/>
  <c r="CT46" i="43"/>
  <c r="P46" i="43"/>
  <c r="AL46" i="43"/>
  <c r="BG46" i="43"/>
  <c r="CB46" i="43"/>
  <c r="CU46" i="43"/>
  <c r="N46" i="43"/>
  <c r="BD46" i="43"/>
  <c r="CS46" i="43"/>
  <c r="AM46" i="43"/>
  <c r="CD46" i="43"/>
  <c r="S46" i="43"/>
  <c r="CW46" i="43"/>
  <c r="CI46" i="43"/>
  <c r="DH46" i="43"/>
  <c r="BC46" i="43"/>
  <c r="AW46" i="43"/>
  <c r="AP46" i="43"/>
  <c r="V46" i="43"/>
  <c r="CY46" i="43"/>
  <c r="AX46" i="43"/>
  <c r="CZ46" i="43"/>
  <c r="AD46" i="43"/>
  <c r="BM46" i="43"/>
  <c r="BK46" i="43"/>
  <c r="AQ46" i="43"/>
  <c r="X46" i="43"/>
  <c r="CN46" i="43"/>
  <c r="AY46" i="43"/>
  <c r="Q46" i="43"/>
  <c r="CC46" i="43"/>
  <c r="CF46" i="43"/>
  <c r="BL46" i="43"/>
  <c r="BO46" i="43"/>
  <c r="AN46" i="43"/>
  <c r="CR46" i="43"/>
  <c r="AG46" i="43"/>
  <c r="T46" i="43"/>
  <c r="CX46" i="43"/>
  <c r="CH46" i="43"/>
  <c r="DA46" i="43"/>
  <c r="W46" i="43"/>
  <c r="L20" i="43"/>
  <c r="P20" i="43"/>
  <c r="T20" i="43"/>
  <c r="X20" i="43"/>
  <c r="AB20" i="43"/>
  <c r="AF20" i="43"/>
  <c r="AJ20" i="43"/>
  <c r="AN20" i="43"/>
  <c r="AR20" i="43"/>
  <c r="AV20" i="43"/>
  <c r="AZ20" i="43"/>
  <c r="BD20" i="43"/>
  <c r="BH20" i="43"/>
  <c r="BL20" i="43"/>
  <c r="BP20" i="43"/>
  <c r="BT20" i="43"/>
  <c r="BX20" i="43"/>
  <c r="CB20" i="43"/>
  <c r="CF20" i="43"/>
  <c r="CJ20" i="43"/>
  <c r="CN20" i="43"/>
  <c r="CR20" i="43"/>
  <c r="CV20" i="43"/>
  <c r="CZ20" i="43"/>
  <c r="DD20" i="43"/>
  <c r="DH20" i="43"/>
  <c r="M20" i="43"/>
  <c r="Q20" i="43"/>
  <c r="U20" i="43"/>
  <c r="Y20" i="43"/>
  <c r="AC20" i="43"/>
  <c r="AG20" i="43"/>
  <c r="AK20" i="43"/>
  <c r="AO20" i="43"/>
  <c r="AS20" i="43"/>
  <c r="AW20" i="43"/>
  <c r="BA20" i="43"/>
  <c r="BE20" i="43"/>
  <c r="BI20" i="43"/>
  <c r="BM20" i="43"/>
  <c r="BQ20" i="43"/>
  <c r="BU20" i="43"/>
  <c r="BY20" i="43"/>
  <c r="CC20" i="43"/>
  <c r="CG20" i="43"/>
  <c r="CK20" i="43"/>
  <c r="CO20" i="43"/>
  <c r="CS20" i="43"/>
  <c r="CW20" i="43"/>
  <c r="DA20" i="43"/>
  <c r="DE20" i="43"/>
  <c r="N20" i="43"/>
  <c r="V20" i="43"/>
  <c r="AD20" i="43"/>
  <c r="AL20" i="43"/>
  <c r="AT20" i="43"/>
  <c r="BB20" i="43"/>
  <c r="BJ20" i="43"/>
  <c r="BR20" i="43"/>
  <c r="BZ20" i="43"/>
  <c r="CH20" i="43"/>
  <c r="CP20" i="43"/>
  <c r="CX20" i="43"/>
  <c r="DF20" i="43"/>
  <c r="R20" i="43"/>
  <c r="AA20" i="43"/>
  <c r="AM20" i="43"/>
  <c r="AX20" i="43"/>
  <c r="BG20" i="43"/>
  <c r="BS20" i="43"/>
  <c r="CD20" i="43"/>
  <c r="CM20" i="43"/>
  <c r="CY20" i="43"/>
  <c r="S20" i="43"/>
  <c r="AE20" i="43"/>
  <c r="AP20" i="43"/>
  <c r="AY20" i="43"/>
  <c r="BK20" i="43"/>
  <c r="BV20" i="43"/>
  <c r="CE20" i="43"/>
  <c r="CQ20" i="43"/>
  <c r="DB20" i="43"/>
  <c r="AH20" i="43"/>
  <c r="BC20" i="43"/>
  <c r="BW20" i="43"/>
  <c r="CT20" i="43"/>
  <c r="O20" i="43"/>
  <c r="AI20" i="43"/>
  <c r="BF20" i="43"/>
  <c r="CA20" i="43"/>
  <c r="CU20" i="43"/>
  <c r="W20" i="43"/>
  <c r="AQ20" i="43"/>
  <c r="BN20" i="43"/>
  <c r="CI20" i="43"/>
  <c r="DC20" i="43"/>
  <c r="Z20" i="43"/>
  <c r="DG20" i="43"/>
  <c r="AU20" i="43"/>
  <c r="BO20" i="43"/>
  <c r="CL20" i="43"/>
  <c r="O21" i="43"/>
  <c r="S21" i="43"/>
  <c r="W21" i="43"/>
  <c r="AA21" i="43"/>
  <c r="AE21" i="43"/>
  <c r="AI21" i="43"/>
  <c r="AM21" i="43"/>
  <c r="AQ21" i="43"/>
  <c r="AU21" i="43"/>
  <c r="AY21" i="43"/>
  <c r="BC21" i="43"/>
  <c r="BG21" i="43"/>
  <c r="BK21" i="43"/>
  <c r="BO21" i="43"/>
  <c r="BS21" i="43"/>
  <c r="BW21" i="43"/>
  <c r="CA21" i="43"/>
  <c r="CE21" i="43"/>
  <c r="CI21" i="43"/>
  <c r="CM21" i="43"/>
  <c r="CQ21" i="43"/>
  <c r="CU21" i="43"/>
  <c r="CY21" i="43"/>
  <c r="DC21" i="43"/>
  <c r="DG21" i="43"/>
  <c r="L21" i="43"/>
  <c r="P21" i="43"/>
  <c r="T21" i="43"/>
  <c r="X21" i="43"/>
  <c r="AB21" i="43"/>
  <c r="AF21" i="43"/>
  <c r="AJ21" i="43"/>
  <c r="AN21" i="43"/>
  <c r="AR21" i="43"/>
  <c r="AV21" i="43"/>
  <c r="AZ21" i="43"/>
  <c r="BD21" i="43"/>
  <c r="BH21" i="43"/>
  <c r="BL21" i="43"/>
  <c r="BP21" i="43"/>
  <c r="BT21" i="43"/>
  <c r="BX21" i="43"/>
  <c r="CB21" i="43"/>
  <c r="CF21" i="43"/>
  <c r="CJ21" i="43"/>
  <c r="CN21" i="43"/>
  <c r="CR21" i="43"/>
  <c r="CV21" i="43"/>
  <c r="CZ21" i="43"/>
  <c r="DD21" i="43"/>
  <c r="DH21" i="43"/>
  <c r="Q21" i="43"/>
  <c r="Y21" i="43"/>
  <c r="AG21" i="43"/>
  <c r="AO21" i="43"/>
  <c r="AW21" i="43"/>
  <c r="BE21" i="43"/>
  <c r="BM21" i="43"/>
  <c r="BU21" i="43"/>
  <c r="CC21" i="43"/>
  <c r="CK21" i="43"/>
  <c r="CS21" i="43"/>
  <c r="DA21" i="43"/>
  <c r="M21" i="43"/>
  <c r="V21" i="43"/>
  <c r="AH21" i="43"/>
  <c r="AS21" i="43"/>
  <c r="BB21" i="43"/>
  <c r="BN21" i="43"/>
  <c r="BY21" i="43"/>
  <c r="CH21" i="43"/>
  <c r="CT21" i="43"/>
  <c r="DE21" i="43"/>
  <c r="N21" i="43"/>
  <c r="Z21" i="43"/>
  <c r="AK21" i="43"/>
  <c r="AT21" i="43"/>
  <c r="BF21" i="43"/>
  <c r="BQ21" i="43"/>
  <c r="BZ21" i="43"/>
  <c r="CL21" i="43"/>
  <c r="CW21" i="43"/>
  <c r="DF21" i="43"/>
  <c r="R21" i="43"/>
  <c r="AL21" i="43"/>
  <c r="BI21" i="43"/>
  <c r="CD21" i="43"/>
  <c r="CX21" i="43"/>
  <c r="U21" i="43"/>
  <c r="AP21" i="43"/>
  <c r="BJ21" i="43"/>
  <c r="CG21" i="43"/>
  <c r="DB21" i="43"/>
  <c r="AC21" i="43"/>
  <c r="AX21" i="43"/>
  <c r="BR21" i="43"/>
  <c r="CO21" i="43"/>
  <c r="CP21" i="43"/>
  <c r="AD21" i="43"/>
  <c r="BA21" i="43"/>
  <c r="BV21" i="43"/>
  <c r="M47" i="43"/>
  <c r="Q47" i="43"/>
  <c r="U47" i="43"/>
  <c r="Y47" i="43"/>
  <c r="AC47" i="43"/>
  <c r="AG47" i="43"/>
  <c r="AK47" i="43"/>
  <c r="AO47" i="43"/>
  <c r="AS47" i="43"/>
  <c r="AW47" i="43"/>
  <c r="BA47" i="43"/>
  <c r="BE47" i="43"/>
  <c r="BI47" i="43"/>
  <c r="BM47" i="43"/>
  <c r="BQ47" i="43"/>
  <c r="BU47" i="43"/>
  <c r="BY47" i="43"/>
  <c r="CC47" i="43"/>
  <c r="CG47" i="43"/>
  <c r="CK47" i="43"/>
  <c r="CO47" i="43"/>
  <c r="CS47" i="43"/>
  <c r="CW47" i="43"/>
  <c r="DA47" i="43"/>
  <c r="DE47" i="43"/>
  <c r="N47" i="43"/>
  <c r="S47" i="43"/>
  <c r="X47" i="43"/>
  <c r="AD47" i="43"/>
  <c r="AI47" i="43"/>
  <c r="AN47" i="43"/>
  <c r="AT47" i="43"/>
  <c r="AY47" i="43"/>
  <c r="BD47" i="43"/>
  <c r="BJ47" i="43"/>
  <c r="BO47" i="43"/>
  <c r="BT47" i="43"/>
  <c r="BZ47" i="43"/>
  <c r="CE47" i="43"/>
  <c r="CJ47" i="43"/>
  <c r="CP47" i="43"/>
  <c r="CU47" i="43"/>
  <c r="CZ47" i="43"/>
  <c r="DF47" i="43"/>
  <c r="O47" i="43"/>
  <c r="T47" i="43"/>
  <c r="Z47" i="43"/>
  <c r="AE47" i="43"/>
  <c r="AJ47" i="43"/>
  <c r="AP47" i="43"/>
  <c r="AU47" i="43"/>
  <c r="AZ47" i="43"/>
  <c r="BF47" i="43"/>
  <c r="BK47" i="43"/>
  <c r="BP47" i="43"/>
  <c r="BV47" i="43"/>
  <c r="CA47" i="43"/>
  <c r="CF47" i="43"/>
  <c r="CL47" i="43"/>
  <c r="CQ47" i="43"/>
  <c r="CV47" i="43"/>
  <c r="DB47" i="43"/>
  <c r="DG47" i="43"/>
  <c r="R47" i="43"/>
  <c r="AB47" i="43"/>
  <c r="AM47" i="43"/>
  <c r="AX47" i="43"/>
  <c r="BH47" i="43"/>
  <c r="BS47" i="43"/>
  <c r="CD47" i="43"/>
  <c r="CN47" i="43"/>
  <c r="CY47" i="43"/>
  <c r="V47" i="43"/>
  <c r="AF47" i="43"/>
  <c r="AQ47" i="43"/>
  <c r="BB47" i="43"/>
  <c r="BL47" i="43"/>
  <c r="BW47" i="43"/>
  <c r="CH47" i="43"/>
  <c r="CR47" i="43"/>
  <c r="DC47" i="43"/>
  <c r="L47" i="43"/>
  <c r="W47" i="43"/>
  <c r="AH47" i="43"/>
  <c r="AR47" i="43"/>
  <c r="BC47" i="43"/>
  <c r="BN47" i="43"/>
  <c r="BX47" i="43"/>
  <c r="CI47" i="43"/>
  <c r="CT47" i="43"/>
  <c r="DD47" i="43"/>
  <c r="AL47" i="43"/>
  <c r="CB47" i="43"/>
  <c r="AV47" i="43"/>
  <c r="CM47" i="43"/>
  <c r="P47" i="43"/>
  <c r="BG47" i="43"/>
  <c r="CX47" i="43"/>
  <c r="DH47" i="43"/>
  <c r="AA47" i="43"/>
  <c r="BR47" i="43"/>
  <c r="CZ54" i="43"/>
  <c r="V54" i="43"/>
  <c r="AL54" i="43"/>
  <c r="BB54" i="43"/>
  <c r="BR54" i="43"/>
  <c r="CH54" i="43"/>
  <c r="CX54" i="43"/>
  <c r="S54" i="43"/>
  <c r="AI54" i="43"/>
  <c r="AY54" i="43"/>
  <c r="BO54" i="43"/>
  <c r="CE54" i="43"/>
  <c r="CU54" i="43"/>
  <c r="Y54" i="43"/>
  <c r="BE54" i="43"/>
  <c r="CK54" i="43"/>
  <c r="L54" i="43"/>
  <c r="AR54" i="43"/>
  <c r="BX54" i="43"/>
  <c r="DD54" i="43"/>
  <c r="BL54" i="43"/>
  <c r="U54" i="43"/>
  <c r="CG54" i="43"/>
  <c r="BY54" i="43"/>
  <c r="CJ54" i="43"/>
  <c r="BT54" i="43"/>
  <c r="Z54" i="43"/>
  <c r="AP54" i="43"/>
  <c r="BF54" i="43"/>
  <c r="BV54" i="43"/>
  <c r="CL54" i="43"/>
  <c r="DB54" i="43"/>
  <c r="W54" i="43"/>
  <c r="AM54" i="43"/>
  <c r="BC54" i="43"/>
  <c r="BS54" i="43"/>
  <c r="CI54" i="43"/>
  <c r="CY54" i="43"/>
  <c r="AG54" i="43"/>
  <c r="BM54" i="43"/>
  <c r="CS54" i="43"/>
  <c r="T54" i="43"/>
  <c r="AZ54" i="43"/>
  <c r="CF54" i="43"/>
  <c r="P54" i="43"/>
  <c r="CB54" i="43"/>
  <c r="AK54" i="43"/>
  <c r="CW54" i="43"/>
  <c r="DE54" i="43"/>
  <c r="AC54" i="43"/>
  <c r="AN54" i="43"/>
  <c r="N54" i="43"/>
  <c r="AD54" i="43"/>
  <c r="AT54" i="43"/>
  <c r="BJ54" i="43"/>
  <c r="BZ54" i="43"/>
  <c r="CP54" i="43"/>
  <c r="DF54" i="43"/>
  <c r="AA54" i="43"/>
  <c r="AQ54" i="43"/>
  <c r="BG54" i="43"/>
  <c r="BW54" i="43"/>
  <c r="CM54" i="43"/>
  <c r="DC54" i="43"/>
  <c r="AO54" i="43"/>
  <c r="BU54" i="43"/>
  <c r="DA54" i="43"/>
  <c r="AB54" i="43"/>
  <c r="BH54" i="43"/>
  <c r="CN54" i="43"/>
  <c r="AF54" i="43"/>
  <c r="CR54" i="43"/>
  <c r="BA54" i="43"/>
  <c r="M54" i="43"/>
  <c r="X54" i="43"/>
  <c r="BI54" i="43"/>
  <c r="BN54" i="43"/>
  <c r="AE54" i="43"/>
  <c r="CQ54" i="43"/>
  <c r="DH54" i="43"/>
  <c r="AV54" i="43"/>
  <c r="BD54" i="43"/>
  <c r="R54" i="43"/>
  <c r="CD54" i="43"/>
  <c r="AU54" i="43"/>
  <c r="Q54" i="43"/>
  <c r="AJ54" i="43"/>
  <c r="DG54" i="43"/>
  <c r="CO54" i="43"/>
  <c r="AH54" i="43"/>
  <c r="CT54" i="43"/>
  <c r="BK54" i="43"/>
  <c r="AW54" i="43"/>
  <c r="BP54" i="43"/>
  <c r="BQ54" i="43"/>
  <c r="AX54" i="43"/>
  <c r="O54" i="43"/>
  <c r="CA54" i="43"/>
  <c r="CC54" i="43"/>
  <c r="CV54" i="43"/>
  <c r="AS54" i="43"/>
  <c r="H28" i="2"/>
  <c r="H29" i="2" s="1"/>
  <c r="M16" i="2" s="1"/>
  <c r="B7" i="43" s="1"/>
  <c r="E7" i="43" s="1"/>
  <c r="CH75" i="43" l="1"/>
  <c r="CD75" i="43"/>
  <c r="R75" i="43"/>
  <c r="BJ75" i="43"/>
  <c r="DB75" i="43"/>
  <c r="AP75" i="43"/>
  <c r="CW75" i="43"/>
  <c r="CG75" i="43"/>
  <c r="BQ75" i="43"/>
  <c r="BA75" i="43"/>
  <c r="AK75" i="43"/>
  <c r="U75" i="43"/>
  <c r="DD75" i="43"/>
  <c r="CN75" i="43"/>
  <c r="BX75" i="43"/>
  <c r="BH75" i="43"/>
  <c r="AR75" i="43"/>
  <c r="AB75" i="43"/>
  <c r="L75" i="43"/>
  <c r="CU75" i="43"/>
  <c r="CE75" i="43"/>
  <c r="BO75" i="43"/>
  <c r="AY75" i="43"/>
  <c r="AI75" i="43"/>
  <c r="S75" i="43"/>
  <c r="BB75" i="43"/>
  <c r="V75" i="43"/>
  <c r="BN75" i="43"/>
  <c r="DF75" i="43"/>
  <c r="AT75" i="43"/>
  <c r="CL75" i="43"/>
  <c r="Z75" i="43"/>
  <c r="CS75" i="43"/>
  <c r="CC75" i="43"/>
  <c r="BM75" i="43"/>
  <c r="AW75" i="43"/>
  <c r="AG75" i="43"/>
  <c r="Q75" i="43"/>
  <c r="CZ75" i="43"/>
  <c r="CJ75" i="43"/>
  <c r="BT75" i="43"/>
  <c r="BD75" i="43"/>
  <c r="AN75" i="43"/>
  <c r="X75" i="43"/>
  <c r="DG75" i="43"/>
  <c r="CQ75" i="43"/>
  <c r="CA75" i="43"/>
  <c r="BK75" i="43"/>
  <c r="AU75" i="43"/>
  <c r="AE75" i="43"/>
  <c r="O75" i="43"/>
  <c r="W18" i="41"/>
  <c r="CX75" i="43"/>
  <c r="BR75" i="43"/>
  <c r="AX75" i="43"/>
  <c r="CP75" i="43"/>
  <c r="AD75" i="43"/>
  <c r="BV75" i="43"/>
  <c r="DE75" i="43"/>
  <c r="CO75" i="43"/>
  <c r="BY75" i="43"/>
  <c r="BI75" i="43"/>
  <c r="AS75" i="43"/>
  <c r="AC75" i="43"/>
  <c r="M75" i="43"/>
  <c r="CV75" i="43"/>
  <c r="CF75" i="43"/>
  <c r="BP75" i="43"/>
  <c r="AZ75" i="43"/>
  <c r="AJ75" i="43"/>
  <c r="T75" i="43"/>
  <c r="DC75" i="43"/>
  <c r="CM75" i="43"/>
  <c r="BW75" i="43"/>
  <c r="BG75" i="43"/>
  <c r="AQ75" i="43"/>
  <c r="W18" i="36"/>
  <c r="W18" i="35"/>
  <c r="AJ16" i="43"/>
  <c r="BH16" i="43"/>
  <c r="AY16" i="43"/>
  <c r="P16" i="43"/>
  <c r="BY16" i="43"/>
  <c r="F83" i="43"/>
  <c r="H83" i="43"/>
  <c r="M83" i="43"/>
  <c r="AC83" i="43"/>
  <c r="AS83" i="43"/>
  <c r="BI83" i="43"/>
  <c r="BY83" i="43"/>
  <c r="CO83" i="43"/>
  <c r="DE83" i="43"/>
  <c r="Z83" i="43"/>
  <c r="AP83" i="43"/>
  <c r="BF83" i="43"/>
  <c r="BV83" i="43"/>
  <c r="CL83" i="43"/>
  <c r="DB83" i="43"/>
  <c r="W83" i="43"/>
  <c r="AM83" i="43"/>
  <c r="BC83" i="43"/>
  <c r="BS83" i="43"/>
  <c r="CI83" i="43"/>
  <c r="CY83" i="43"/>
  <c r="AB83" i="43"/>
  <c r="CN83" i="43"/>
  <c r="AV83" i="43"/>
  <c r="DH83" i="43"/>
  <c r="BP83" i="43"/>
  <c r="CZ83" i="43"/>
  <c r="CJ83" i="43"/>
  <c r="Q83" i="43"/>
  <c r="AG83" i="43"/>
  <c r="AW83" i="43"/>
  <c r="BM83" i="43"/>
  <c r="CC83" i="43"/>
  <c r="CS83" i="43"/>
  <c r="N83" i="43"/>
  <c r="AD83" i="43"/>
  <c r="AT83" i="43"/>
  <c r="BJ83" i="43"/>
  <c r="BZ83" i="43"/>
  <c r="CP83" i="43"/>
  <c r="DF83" i="43"/>
  <c r="AA83" i="43"/>
  <c r="AQ83" i="43"/>
  <c r="BG83" i="43"/>
  <c r="BW83" i="43"/>
  <c r="CM83" i="43"/>
  <c r="DC83" i="43"/>
  <c r="AR83" i="43"/>
  <c r="DD83" i="43"/>
  <c r="BL83" i="43"/>
  <c r="T83" i="43"/>
  <c r="CF83" i="43"/>
  <c r="BD83" i="43"/>
  <c r="U83" i="43"/>
  <c r="AK83" i="43"/>
  <c r="BA83" i="43"/>
  <c r="BQ83" i="43"/>
  <c r="CG83" i="43"/>
  <c r="CW83" i="43"/>
  <c r="R83" i="43"/>
  <c r="AH83" i="43"/>
  <c r="AX83" i="43"/>
  <c r="BN83" i="43"/>
  <c r="CD83" i="43"/>
  <c r="CT83" i="43"/>
  <c r="O83" i="43"/>
  <c r="AE83" i="43"/>
  <c r="AU83" i="43"/>
  <c r="BK83" i="43"/>
  <c r="CA83" i="43"/>
  <c r="CQ83" i="43"/>
  <c r="DG83" i="43"/>
  <c r="BH83" i="43"/>
  <c r="P83" i="43"/>
  <c r="CB83" i="43"/>
  <c r="AJ83" i="43"/>
  <c r="CV83" i="43"/>
  <c r="BT83" i="43"/>
  <c r="Y83" i="43"/>
  <c r="AO83" i="43"/>
  <c r="BE83" i="43"/>
  <c r="BU83" i="43"/>
  <c r="CK83" i="43"/>
  <c r="DA83" i="43"/>
  <c r="V83" i="43"/>
  <c r="AL83" i="43"/>
  <c r="BB83" i="43"/>
  <c r="BR83" i="43"/>
  <c r="CH83" i="43"/>
  <c r="CX83" i="43"/>
  <c r="S83" i="43"/>
  <c r="AI83" i="43"/>
  <c r="AY83" i="43"/>
  <c r="BO83" i="43"/>
  <c r="CE83" i="43"/>
  <c r="CU83" i="43"/>
  <c r="L83" i="43"/>
  <c r="BX83" i="43"/>
  <c r="AF83" i="43"/>
  <c r="CR83" i="43"/>
  <c r="AZ83" i="43"/>
  <c r="AN83" i="43"/>
  <c r="X83" i="43"/>
  <c r="W18" i="42"/>
  <c r="F75" i="43"/>
  <c r="H75" i="43"/>
  <c r="F67" i="43"/>
  <c r="H67" i="43"/>
  <c r="W18" i="40"/>
  <c r="W18" i="38"/>
  <c r="F51" i="43"/>
  <c r="H51" i="43"/>
  <c r="F35" i="43"/>
  <c r="H35" i="43"/>
  <c r="F27" i="43"/>
  <c r="H27" i="43"/>
  <c r="AX16" i="43"/>
  <c r="BR16" i="43"/>
  <c r="CV16" i="43"/>
  <c r="O16" i="43"/>
  <c r="AD16" i="43"/>
  <c r="BI16" i="43"/>
  <c r="AV16" i="43"/>
  <c r="L16" i="43"/>
  <c r="CA16" i="43"/>
  <c r="CP16" i="43"/>
  <c r="DE16" i="43"/>
  <c r="AS16" i="43"/>
  <c r="CN16" i="43"/>
  <c r="BS16" i="43"/>
  <c r="BW16" i="43"/>
  <c r="BF16" i="43"/>
  <c r="BT16" i="43"/>
  <c r="CO16" i="43"/>
  <c r="AC16" i="43"/>
  <c r="F7" i="43"/>
  <c r="L7" i="43"/>
  <c r="AI7" i="43"/>
  <c r="AY7" i="43"/>
  <c r="BO7" i="43"/>
  <c r="CE7" i="43"/>
  <c r="CU7" i="43"/>
  <c r="U7" i="43"/>
  <c r="AF7" i="43"/>
  <c r="BD7" i="43"/>
  <c r="CF7" i="43"/>
  <c r="DH7" i="43"/>
  <c r="AS7" i="43"/>
  <c r="CG7" i="43"/>
  <c r="AL7" i="43"/>
  <c r="BZ7" i="43"/>
  <c r="DF7" i="43"/>
  <c r="AZ7" i="43"/>
  <c r="CJ7" i="43"/>
  <c r="AD7" i="43"/>
  <c r="BQ7" i="43"/>
  <c r="S7" i="43"/>
  <c r="BN7" i="43"/>
  <c r="CT7" i="43"/>
  <c r="AK7" i="43"/>
  <c r="DA7" i="43"/>
  <c r="AT7" i="43"/>
  <c r="AB7" i="43"/>
  <c r="AM7" i="43"/>
  <c r="BC7" i="43"/>
  <c r="BS7" i="43"/>
  <c r="CI7" i="43"/>
  <c r="CY7" i="43"/>
  <c r="Y7" i="43"/>
  <c r="AJ7" i="43"/>
  <c r="BL7" i="43"/>
  <c r="CN7" i="43"/>
  <c r="Z7" i="43"/>
  <c r="BA7" i="43"/>
  <c r="CS7" i="43"/>
  <c r="AX7" i="43"/>
  <c r="CH7" i="43"/>
  <c r="X7" i="43"/>
  <c r="BH7" i="43"/>
  <c r="CV7" i="43"/>
  <c r="AO7" i="43"/>
  <c r="CC7" i="43"/>
  <c r="M7" i="43"/>
  <c r="BV7" i="43"/>
  <c r="DB7" i="43"/>
  <c r="BE7" i="43"/>
  <c r="AA7" i="43"/>
  <c r="BF7" i="43"/>
  <c r="H7" i="43"/>
  <c r="AU7" i="43"/>
  <c r="CA7" i="43"/>
  <c r="DG7" i="43"/>
  <c r="AV7" i="43"/>
  <c r="CZ7" i="43"/>
  <c r="BU7" i="43"/>
  <c r="BR7" i="43"/>
  <c r="AN7" i="43"/>
  <c r="V7" i="43"/>
  <c r="BB7" i="43"/>
  <c r="R7" i="43"/>
  <c r="AH7" i="43"/>
  <c r="AQ7" i="43"/>
  <c r="BG7" i="43"/>
  <c r="BW7" i="43"/>
  <c r="CM7" i="43"/>
  <c r="DC7" i="43"/>
  <c r="AC7" i="43"/>
  <c r="AR7" i="43"/>
  <c r="BT7" i="43"/>
  <c r="CR7" i="43"/>
  <c r="P7" i="43"/>
  <c r="BM7" i="43"/>
  <c r="DE7" i="43"/>
  <c r="BJ7" i="43"/>
  <c r="CP7" i="43"/>
  <c r="N7" i="43"/>
  <c r="BP7" i="43"/>
  <c r="DD7" i="43"/>
  <c r="AW7" i="43"/>
  <c r="CK7" i="43"/>
  <c r="AP7" i="43"/>
  <c r="CD7" i="43"/>
  <c r="T7" i="43"/>
  <c r="BY7" i="43"/>
  <c r="Q7" i="43"/>
  <c r="AE7" i="43"/>
  <c r="BK7" i="43"/>
  <c r="CQ7" i="43"/>
  <c r="O7" i="43"/>
  <c r="BX7" i="43"/>
  <c r="AG7" i="43"/>
  <c r="W7" i="43"/>
  <c r="CX7" i="43"/>
  <c r="CB7" i="43"/>
  <c r="BI7" i="43"/>
  <c r="CW7" i="43"/>
  <c r="CL7" i="43"/>
  <c r="CO7" i="43"/>
  <c r="BN16" i="43"/>
  <c r="AH16" i="43"/>
  <c r="W16" i="43"/>
  <c r="R16" i="43"/>
  <c r="BG16" i="43"/>
  <c r="DH16" i="43"/>
  <c r="BC16" i="43"/>
  <c r="DC16" i="43"/>
  <c r="BL16" i="43"/>
  <c r="V16" i="43"/>
  <c r="CQ16" i="43"/>
  <c r="BV16" i="43"/>
  <c r="AZ16" i="43"/>
  <c r="AE16" i="43"/>
  <c r="DF16" i="43"/>
  <c r="CJ16" i="43"/>
  <c r="BO16" i="43"/>
  <c r="AT16" i="43"/>
  <c r="X16" i="43"/>
  <c r="DA16" i="43"/>
  <c r="CK16" i="43"/>
  <c r="BU16" i="43"/>
  <c r="BE16" i="43"/>
  <c r="AO16" i="43"/>
  <c r="Y16" i="43"/>
  <c r="AL16" i="43"/>
  <c r="DD16" i="43"/>
  <c r="CY16" i="43"/>
  <c r="CX16" i="43"/>
  <c r="AR16" i="43"/>
  <c r="CT16" i="43"/>
  <c r="AM16" i="43"/>
  <c r="CR16" i="43"/>
  <c r="BB16" i="43"/>
  <c r="DG16" i="43"/>
  <c r="CL16" i="43"/>
  <c r="BP16" i="43"/>
  <c r="AU16" i="43"/>
  <c r="Z16" i="43"/>
  <c r="CZ16" i="43"/>
  <c r="CE16" i="43"/>
  <c r="BJ16" i="43"/>
  <c r="AN16" i="43"/>
  <c r="S16" i="43"/>
  <c r="CW16" i="43"/>
  <c r="CG16" i="43"/>
  <c r="BQ16" i="43"/>
  <c r="BA16" i="43"/>
  <c r="AK16" i="43"/>
  <c r="U16" i="43"/>
  <c r="CM16" i="43"/>
  <c r="CB16" i="43"/>
  <c r="BX16" i="43"/>
  <c r="CI16" i="43"/>
  <c r="AB16" i="43"/>
  <c r="CD16" i="43"/>
  <c r="AA16" i="43"/>
  <c r="CH16" i="43"/>
  <c r="AQ16" i="43"/>
  <c r="DB16" i="43"/>
  <c r="CF16" i="43"/>
  <c r="BK16" i="43"/>
  <c r="AP16" i="43"/>
  <c r="T16" i="43"/>
  <c r="CU16" i="43"/>
  <c r="BZ16" i="43"/>
  <c r="BD16" i="43"/>
  <c r="AI16" i="43"/>
  <c r="N16" i="43"/>
  <c r="CS16" i="43"/>
  <c r="CC16" i="43"/>
  <c r="BM16" i="43"/>
  <c r="AW16" i="43"/>
  <c r="AG16" i="43"/>
  <c r="F16" i="43"/>
  <c r="H16" i="43"/>
  <c r="F15" i="43"/>
  <c r="H15" i="43"/>
  <c r="C3" i="44"/>
  <c r="S17" i="2"/>
  <c r="B12" i="43" s="1"/>
  <c r="E12" i="43" s="1"/>
  <c r="S19" i="2"/>
  <c r="B14" i="43" s="1"/>
  <c r="E14" i="43" s="1"/>
  <c r="S18" i="2"/>
  <c r="B13" i="43" s="1"/>
  <c r="E13" i="43" s="1"/>
  <c r="B11" i="43"/>
  <c r="E11" i="43" s="1"/>
  <c r="M19" i="2"/>
  <c r="B10" i="43" s="1"/>
  <c r="E10" i="43" s="1"/>
  <c r="M18" i="2"/>
  <c r="B9" i="43" s="1"/>
  <c r="E9" i="43" s="1"/>
  <c r="M17" i="2"/>
  <c r="B8" i="43" s="1"/>
  <c r="E8" i="43" s="1"/>
  <c r="F14" i="43" l="1"/>
  <c r="H14" i="43"/>
  <c r="F9" i="43"/>
  <c r="H9" i="43"/>
  <c r="F12" i="43"/>
  <c r="H12" i="43"/>
  <c r="F11" i="43"/>
  <c r="H11" i="43"/>
  <c r="F10" i="43"/>
  <c r="H10" i="43"/>
  <c r="F8" i="43"/>
  <c r="H8" i="43"/>
  <c r="F13" i="43"/>
  <c r="H13" i="43"/>
  <c r="L13" i="43"/>
  <c r="P13" i="43"/>
  <c r="T13" i="43"/>
  <c r="X13" i="43"/>
  <c r="AB13" i="43"/>
  <c r="AF13" i="43"/>
  <c r="AJ13" i="43"/>
  <c r="AN13" i="43"/>
  <c r="AR13" i="43"/>
  <c r="AV13" i="43"/>
  <c r="AZ13" i="43"/>
  <c r="BD13" i="43"/>
  <c r="BH13" i="43"/>
  <c r="BL13" i="43"/>
  <c r="BP13" i="43"/>
  <c r="BT13" i="43"/>
  <c r="BX13" i="43"/>
  <c r="CB13" i="43"/>
  <c r="CF13" i="43"/>
  <c r="CJ13" i="43"/>
  <c r="CN13" i="43"/>
  <c r="CR13" i="43"/>
  <c r="CV13" i="43"/>
  <c r="CZ13" i="43"/>
  <c r="DD13" i="43"/>
  <c r="DH13" i="43"/>
  <c r="Q13" i="43"/>
  <c r="V13" i="43"/>
  <c r="AA13" i="43"/>
  <c r="AG13" i="43"/>
  <c r="AL13" i="43"/>
  <c r="AQ13" i="43"/>
  <c r="AW13" i="43"/>
  <c r="BB13" i="43"/>
  <c r="BG13" i="43"/>
  <c r="BM13" i="43"/>
  <c r="BR13" i="43"/>
  <c r="BW13" i="43"/>
  <c r="CC13" i="43"/>
  <c r="CH13" i="43"/>
  <c r="CM13" i="43"/>
  <c r="CS13" i="43"/>
  <c r="CX13" i="43"/>
  <c r="DC13" i="43"/>
  <c r="R13" i="43"/>
  <c r="Y13" i="43"/>
  <c r="AE13" i="43"/>
  <c r="AM13" i="43"/>
  <c r="AT13" i="43"/>
  <c r="BA13" i="43"/>
  <c r="BI13" i="43"/>
  <c r="BO13" i="43"/>
  <c r="BV13" i="43"/>
  <c r="CD13" i="43"/>
  <c r="CK13" i="43"/>
  <c r="CQ13" i="43"/>
  <c r="CY13" i="43"/>
  <c r="DF13" i="43"/>
  <c r="M13" i="43"/>
  <c r="S13" i="43"/>
  <c r="Z13" i="43"/>
  <c r="AH13" i="43"/>
  <c r="AO13" i="43"/>
  <c r="AU13" i="43"/>
  <c r="BC13" i="43"/>
  <c r="BJ13" i="43"/>
  <c r="BQ13" i="43"/>
  <c r="BY13" i="43"/>
  <c r="CE13" i="43"/>
  <c r="CL13" i="43"/>
  <c r="CT13" i="43"/>
  <c r="DA13" i="43"/>
  <c r="DG13" i="43"/>
  <c r="U13" i="43"/>
  <c r="AI13" i="43"/>
  <c r="AX13" i="43"/>
  <c r="BK13" i="43"/>
  <c r="BZ13" i="43"/>
  <c r="CO13" i="43"/>
  <c r="DB13" i="43"/>
  <c r="N13" i="43"/>
  <c r="AD13" i="43"/>
  <c r="AY13" i="43"/>
  <c r="BS13" i="43"/>
  <c r="CI13" i="43"/>
  <c r="DE13" i="43"/>
  <c r="O13" i="43"/>
  <c r="AK13" i="43"/>
  <c r="BE13" i="43"/>
  <c r="BU13" i="43"/>
  <c r="CP13" i="43"/>
  <c r="AP13" i="43"/>
  <c r="CA13" i="43"/>
  <c r="AS13" i="43"/>
  <c r="CG13" i="43"/>
  <c r="W13" i="43"/>
  <c r="BF13" i="43"/>
  <c r="CU13" i="43"/>
  <c r="BN13" i="43"/>
  <c r="CW13" i="43"/>
  <c r="AC13" i="43"/>
  <c r="O14" i="43"/>
  <c r="S14" i="43"/>
  <c r="W14" i="43"/>
  <c r="AA14" i="43"/>
  <c r="AE14" i="43"/>
  <c r="AI14" i="43"/>
  <c r="AM14" i="43"/>
  <c r="AQ14" i="43"/>
  <c r="AU14" i="43"/>
  <c r="AY14" i="43"/>
  <c r="BC14" i="43"/>
  <c r="BG14" i="43"/>
  <c r="BK14" i="43"/>
  <c r="BO14" i="43"/>
  <c r="BS14" i="43"/>
  <c r="BW14" i="43"/>
  <c r="CA14" i="43"/>
  <c r="CE14" i="43"/>
  <c r="CI14" i="43"/>
  <c r="CM14" i="43"/>
  <c r="CQ14" i="43"/>
  <c r="CU14" i="43"/>
  <c r="CY14" i="43"/>
  <c r="DC14" i="43"/>
  <c r="DG14" i="43"/>
  <c r="L14" i="43"/>
  <c r="Q14" i="43"/>
  <c r="V14" i="43"/>
  <c r="AB14" i="43"/>
  <c r="AG14" i="43"/>
  <c r="AL14" i="43"/>
  <c r="AR14" i="43"/>
  <c r="AW14" i="43"/>
  <c r="BB14" i="43"/>
  <c r="BH14" i="43"/>
  <c r="BM14" i="43"/>
  <c r="BR14" i="43"/>
  <c r="BX14" i="43"/>
  <c r="CC14" i="43"/>
  <c r="CH14" i="43"/>
  <c r="CN14" i="43"/>
  <c r="CS14" i="43"/>
  <c r="CX14" i="43"/>
  <c r="DD14" i="43"/>
  <c r="P14" i="43"/>
  <c r="X14" i="43"/>
  <c r="AD14" i="43"/>
  <c r="AK14" i="43"/>
  <c r="AS14" i="43"/>
  <c r="AZ14" i="43"/>
  <c r="BF14" i="43"/>
  <c r="BN14" i="43"/>
  <c r="BU14" i="43"/>
  <c r="CB14" i="43"/>
  <c r="CJ14" i="43"/>
  <c r="CP14" i="43"/>
  <c r="CW14" i="43"/>
  <c r="DE14" i="43"/>
  <c r="R14" i="43"/>
  <c r="Y14" i="43"/>
  <c r="AF14" i="43"/>
  <c r="AN14" i="43"/>
  <c r="AT14" i="43"/>
  <c r="BA14" i="43"/>
  <c r="BI14" i="43"/>
  <c r="BP14" i="43"/>
  <c r="BV14" i="43"/>
  <c r="CD14" i="43"/>
  <c r="CK14" i="43"/>
  <c r="CR14" i="43"/>
  <c r="CZ14" i="43"/>
  <c r="DF14" i="43"/>
  <c r="T14" i="43"/>
  <c r="AH14" i="43"/>
  <c r="AV14" i="43"/>
  <c r="BJ14" i="43"/>
  <c r="BY14" i="43"/>
  <c r="CL14" i="43"/>
  <c r="DA14" i="43"/>
  <c r="Z14" i="43"/>
  <c r="AP14" i="43"/>
  <c r="BL14" i="43"/>
  <c r="CF14" i="43"/>
  <c r="CV14" i="43"/>
  <c r="M14" i="43"/>
  <c r="AC14" i="43"/>
  <c r="AX14" i="43"/>
  <c r="BQ14" i="43"/>
  <c r="CG14" i="43"/>
  <c r="DB14" i="43"/>
  <c r="N14" i="43"/>
  <c r="BD14" i="43"/>
  <c r="CO14" i="43"/>
  <c r="U14" i="43"/>
  <c r="BE14" i="43"/>
  <c r="CT14" i="43"/>
  <c r="AJ14" i="43"/>
  <c r="BT14" i="43"/>
  <c r="DH14" i="43"/>
  <c r="AO14" i="43"/>
  <c r="BZ14" i="43"/>
  <c r="L9" i="43"/>
  <c r="P9" i="43"/>
  <c r="T9" i="43"/>
  <c r="X9" i="43"/>
  <c r="AB9" i="43"/>
  <c r="AF9" i="43"/>
  <c r="AJ9" i="43"/>
  <c r="AN9" i="43"/>
  <c r="AR9" i="43"/>
  <c r="AV9" i="43"/>
  <c r="AZ9" i="43"/>
  <c r="BD9" i="43"/>
  <c r="BH9" i="43"/>
  <c r="BL9" i="43"/>
  <c r="Q9" i="43"/>
  <c r="V9" i="43"/>
  <c r="AA9" i="43"/>
  <c r="AG9" i="43"/>
  <c r="AL9" i="43"/>
  <c r="AQ9" i="43"/>
  <c r="AW9" i="43"/>
  <c r="BB9" i="43"/>
  <c r="BG9" i="43"/>
  <c r="BM9" i="43"/>
  <c r="BQ9" i="43"/>
  <c r="BU9" i="43"/>
  <c r="BY9" i="43"/>
  <c r="CC9" i="43"/>
  <c r="CG9" i="43"/>
  <c r="CK9" i="43"/>
  <c r="CO9" i="43"/>
  <c r="CS9" i="43"/>
  <c r="CW9" i="43"/>
  <c r="DA9" i="43"/>
  <c r="DE9" i="43"/>
  <c r="M9" i="43"/>
  <c r="S9" i="43"/>
  <c r="Z9" i="43"/>
  <c r="AH9" i="43"/>
  <c r="AO9" i="43"/>
  <c r="AU9" i="43"/>
  <c r="BC9" i="43"/>
  <c r="BJ9" i="43"/>
  <c r="BP9" i="43"/>
  <c r="BV9" i="43"/>
  <c r="CA9" i="43"/>
  <c r="CF9" i="43"/>
  <c r="CL9" i="43"/>
  <c r="CQ9" i="43"/>
  <c r="CV9" i="43"/>
  <c r="DB9" i="43"/>
  <c r="DG9" i="43"/>
  <c r="N9" i="43"/>
  <c r="U9" i="43"/>
  <c r="AC9" i="43"/>
  <c r="AI9" i="43"/>
  <c r="AP9" i="43"/>
  <c r="AX9" i="43"/>
  <c r="BE9" i="43"/>
  <c r="BK9" i="43"/>
  <c r="BR9" i="43"/>
  <c r="BW9" i="43"/>
  <c r="CB9" i="43"/>
  <c r="CH9" i="43"/>
  <c r="CM9" i="43"/>
  <c r="CR9" i="43"/>
  <c r="CX9" i="43"/>
  <c r="DC9" i="43"/>
  <c r="DH9" i="43"/>
  <c r="O9" i="43"/>
  <c r="AD9" i="43"/>
  <c r="AS9" i="43"/>
  <c r="BF9" i="43"/>
  <c r="BS9" i="43"/>
  <c r="CD9" i="43"/>
  <c r="CN9" i="43"/>
  <c r="CY9" i="43"/>
  <c r="R9" i="43"/>
  <c r="AE9" i="43"/>
  <c r="AT9" i="43"/>
  <c r="BI9" i="43"/>
  <c r="BT9" i="43"/>
  <c r="CE9" i="43"/>
  <c r="CP9" i="43"/>
  <c r="CZ9" i="43"/>
  <c r="W9" i="43"/>
  <c r="AY9" i="43"/>
  <c r="BX9" i="43"/>
  <c r="CT9" i="43"/>
  <c r="Y9" i="43"/>
  <c r="BA9" i="43"/>
  <c r="BZ9" i="43"/>
  <c r="CU9" i="43"/>
  <c r="BO9" i="43"/>
  <c r="DF9" i="43"/>
  <c r="AK9" i="43"/>
  <c r="CI9" i="43"/>
  <c r="DD9" i="43"/>
  <c r="AM9" i="43"/>
  <c r="BN9" i="43"/>
  <c r="CJ9" i="43"/>
  <c r="M12" i="43"/>
  <c r="Q12" i="43"/>
  <c r="U12" i="43"/>
  <c r="Y12" i="43"/>
  <c r="AC12" i="43"/>
  <c r="AG12" i="43"/>
  <c r="AK12" i="43"/>
  <c r="AO12" i="43"/>
  <c r="AS12" i="43"/>
  <c r="AW12" i="43"/>
  <c r="BA12" i="43"/>
  <c r="BE12" i="43"/>
  <c r="BI12" i="43"/>
  <c r="BM12" i="43"/>
  <c r="BQ12" i="43"/>
  <c r="BU12" i="43"/>
  <c r="BY12" i="43"/>
  <c r="CC12" i="43"/>
  <c r="CG12" i="43"/>
  <c r="CK12" i="43"/>
  <c r="CO12" i="43"/>
  <c r="CS12" i="43"/>
  <c r="CW12" i="43"/>
  <c r="DA12" i="43"/>
  <c r="DE12" i="43"/>
  <c r="P12" i="43"/>
  <c r="V12" i="43"/>
  <c r="AA12" i="43"/>
  <c r="AF12" i="43"/>
  <c r="AL12" i="43"/>
  <c r="AQ12" i="43"/>
  <c r="AV12" i="43"/>
  <c r="BB12" i="43"/>
  <c r="BG12" i="43"/>
  <c r="BL12" i="43"/>
  <c r="BR12" i="43"/>
  <c r="BW12" i="43"/>
  <c r="CB12" i="43"/>
  <c r="CH12" i="43"/>
  <c r="CM12" i="43"/>
  <c r="CR12" i="43"/>
  <c r="CX12" i="43"/>
  <c r="DC12" i="43"/>
  <c r="DH12" i="43"/>
  <c r="L12" i="43"/>
  <c r="S12" i="43"/>
  <c r="Z12" i="43"/>
  <c r="AH12" i="43"/>
  <c r="AN12" i="43"/>
  <c r="AU12" i="43"/>
  <c r="BC12" i="43"/>
  <c r="BJ12" i="43"/>
  <c r="BP12" i="43"/>
  <c r="BX12" i="43"/>
  <c r="CE12" i="43"/>
  <c r="CL12" i="43"/>
  <c r="CT12" i="43"/>
  <c r="CZ12" i="43"/>
  <c r="DG12" i="43"/>
  <c r="N12" i="43"/>
  <c r="T12" i="43"/>
  <c r="AB12" i="43"/>
  <c r="AI12" i="43"/>
  <c r="AP12" i="43"/>
  <c r="AX12" i="43"/>
  <c r="BD12" i="43"/>
  <c r="BK12" i="43"/>
  <c r="BS12" i="43"/>
  <c r="BZ12" i="43"/>
  <c r="CF12" i="43"/>
  <c r="CN12" i="43"/>
  <c r="CU12" i="43"/>
  <c r="DB12" i="43"/>
  <c r="W12" i="43"/>
  <c r="AJ12" i="43"/>
  <c r="AY12" i="43"/>
  <c r="BN12" i="43"/>
  <c r="CA12" i="43"/>
  <c r="CP12" i="43"/>
  <c r="DD12" i="43"/>
  <c r="R12" i="43"/>
  <c r="AM12" i="43"/>
  <c r="BF12" i="43"/>
  <c r="BV12" i="43"/>
  <c r="CQ12" i="43"/>
  <c r="X12" i="43"/>
  <c r="AR12" i="43"/>
  <c r="BH12" i="43"/>
  <c r="CD12" i="43"/>
  <c r="CV12" i="43"/>
  <c r="AD12" i="43"/>
  <c r="BO12" i="43"/>
  <c r="CY12" i="43"/>
  <c r="AE12" i="43"/>
  <c r="BT12" i="43"/>
  <c r="DF12" i="43"/>
  <c r="AT12" i="43"/>
  <c r="CI12" i="43"/>
  <c r="O12" i="43"/>
  <c r="AZ12" i="43"/>
  <c r="CJ12" i="43"/>
  <c r="M8" i="43"/>
  <c r="Q8" i="43"/>
  <c r="U8" i="43"/>
  <c r="Y8" i="43"/>
  <c r="AC8" i="43"/>
  <c r="AG8" i="43"/>
  <c r="AK8" i="43"/>
  <c r="AO8" i="43"/>
  <c r="AS8" i="43"/>
  <c r="AW8" i="43"/>
  <c r="BA8" i="43"/>
  <c r="BE8" i="43"/>
  <c r="BI8" i="43"/>
  <c r="BM8" i="43"/>
  <c r="BQ8" i="43"/>
  <c r="BU8" i="43"/>
  <c r="BY8" i="43"/>
  <c r="CC8" i="43"/>
  <c r="CG8" i="43"/>
  <c r="CK8" i="43"/>
  <c r="CO8" i="43"/>
  <c r="CS8" i="43"/>
  <c r="CW8" i="43"/>
  <c r="DA8" i="43"/>
  <c r="DE8" i="43"/>
  <c r="P8" i="43"/>
  <c r="V8" i="43"/>
  <c r="AA8" i="43"/>
  <c r="AF8" i="43"/>
  <c r="AL8" i="43"/>
  <c r="AQ8" i="43"/>
  <c r="AV8" i="43"/>
  <c r="BB8" i="43"/>
  <c r="BG8" i="43"/>
  <c r="BL8" i="43"/>
  <c r="BR8" i="43"/>
  <c r="BW8" i="43"/>
  <c r="CB8" i="43"/>
  <c r="CH8" i="43"/>
  <c r="CM8" i="43"/>
  <c r="CR8" i="43"/>
  <c r="CX8" i="43"/>
  <c r="DC8" i="43"/>
  <c r="DH8" i="43"/>
  <c r="N8" i="43"/>
  <c r="T8" i="43"/>
  <c r="AB8" i="43"/>
  <c r="AI8" i="43"/>
  <c r="AP8" i="43"/>
  <c r="AX8" i="43"/>
  <c r="BD8" i="43"/>
  <c r="BK8" i="43"/>
  <c r="BS8" i="43"/>
  <c r="BZ8" i="43"/>
  <c r="CF8" i="43"/>
  <c r="CN8" i="43"/>
  <c r="CU8" i="43"/>
  <c r="DB8" i="43"/>
  <c r="O8" i="43"/>
  <c r="W8" i="43"/>
  <c r="AD8" i="43"/>
  <c r="AJ8" i="43"/>
  <c r="AR8" i="43"/>
  <c r="AY8" i="43"/>
  <c r="BF8" i="43"/>
  <c r="BN8" i="43"/>
  <c r="BT8" i="43"/>
  <c r="CA8" i="43"/>
  <c r="CI8" i="43"/>
  <c r="CP8" i="43"/>
  <c r="CV8" i="43"/>
  <c r="DD8" i="43"/>
  <c r="R8" i="43"/>
  <c r="AE8" i="43"/>
  <c r="AT8" i="43"/>
  <c r="BH8" i="43"/>
  <c r="BV8" i="43"/>
  <c r="CJ8" i="43"/>
  <c r="CY8" i="43"/>
  <c r="S8" i="43"/>
  <c r="AH8" i="43"/>
  <c r="AU8" i="43"/>
  <c r="BJ8" i="43"/>
  <c r="BX8" i="43"/>
  <c r="CL8" i="43"/>
  <c r="CZ8" i="43"/>
  <c r="AM8" i="43"/>
  <c r="BO8" i="43"/>
  <c r="CQ8" i="43"/>
  <c r="L8" i="43"/>
  <c r="AN8" i="43"/>
  <c r="BP8" i="43"/>
  <c r="CT8" i="43"/>
  <c r="BC8" i="43"/>
  <c r="DG8" i="43"/>
  <c r="X8" i="43"/>
  <c r="CD8" i="43"/>
  <c r="DF8" i="43"/>
  <c r="Z8" i="43"/>
  <c r="AZ8" i="43"/>
  <c r="CE8" i="43"/>
  <c r="L10" i="43"/>
  <c r="P10" i="43"/>
  <c r="T10" i="43"/>
  <c r="X10" i="43"/>
  <c r="AB10" i="43"/>
  <c r="AF10" i="43"/>
  <c r="AJ10" i="43"/>
  <c r="AN10" i="43"/>
  <c r="AR10" i="43"/>
  <c r="AV10" i="43"/>
  <c r="AZ10" i="43"/>
  <c r="O10" i="43"/>
  <c r="U10" i="43"/>
  <c r="Z10" i="43"/>
  <c r="AE10" i="43"/>
  <c r="AK10" i="43"/>
  <c r="AP10" i="43"/>
  <c r="AU10" i="43"/>
  <c r="BA10" i="43"/>
  <c r="BE10" i="43"/>
  <c r="BI10" i="43"/>
  <c r="BM10" i="43"/>
  <c r="BQ10" i="43"/>
  <c r="BU10" i="43"/>
  <c r="BY10" i="43"/>
  <c r="CC10" i="43"/>
  <c r="CG10" i="43"/>
  <c r="CK10" i="43"/>
  <c r="CO10" i="43"/>
  <c r="CS10" i="43"/>
  <c r="CW10" i="43"/>
  <c r="DA10" i="43"/>
  <c r="DE10" i="43"/>
  <c r="Q10" i="43"/>
  <c r="V10" i="43"/>
  <c r="AA10" i="43"/>
  <c r="AG10" i="43"/>
  <c r="AL10" i="43"/>
  <c r="AQ10" i="43"/>
  <c r="AW10" i="43"/>
  <c r="BB10" i="43"/>
  <c r="BF10" i="43"/>
  <c r="BJ10" i="43"/>
  <c r="BN10" i="43"/>
  <c r="BR10" i="43"/>
  <c r="M10" i="43"/>
  <c r="W10" i="43"/>
  <c r="AH10" i="43"/>
  <c r="AS10" i="43"/>
  <c r="BC10" i="43"/>
  <c r="BK10" i="43"/>
  <c r="BS10" i="43"/>
  <c r="BX10" i="43"/>
  <c r="CD10" i="43"/>
  <c r="CI10" i="43"/>
  <c r="CN10" i="43"/>
  <c r="CT10" i="43"/>
  <c r="CY10" i="43"/>
  <c r="DD10" i="43"/>
  <c r="N10" i="43"/>
  <c r="Y10" i="43"/>
  <c r="AI10" i="43"/>
  <c r="AT10" i="43"/>
  <c r="BD10" i="43"/>
  <c r="BL10" i="43"/>
  <c r="BT10" i="43"/>
  <c r="BZ10" i="43"/>
  <c r="CE10" i="43"/>
  <c r="CJ10" i="43"/>
  <c r="CP10" i="43"/>
  <c r="CU10" i="43"/>
  <c r="CZ10" i="43"/>
  <c r="DF10" i="43"/>
  <c r="R10" i="43"/>
  <c r="AM10" i="43"/>
  <c r="BG10" i="43"/>
  <c r="BV10" i="43"/>
  <c r="CF10" i="43"/>
  <c r="CQ10" i="43"/>
  <c r="DB10" i="43"/>
  <c r="S10" i="43"/>
  <c r="AO10" i="43"/>
  <c r="BH10" i="43"/>
  <c r="BW10" i="43"/>
  <c r="CH10" i="43"/>
  <c r="CR10" i="43"/>
  <c r="DC10" i="43"/>
  <c r="AY10" i="43"/>
  <c r="AC10" i="43"/>
  <c r="BO10" i="43"/>
  <c r="CL10" i="43"/>
  <c r="DG10" i="43"/>
  <c r="CA10" i="43"/>
  <c r="CX10" i="43"/>
  <c r="AD10" i="43"/>
  <c r="CB10" i="43"/>
  <c r="DH10" i="43"/>
  <c r="CM10" i="43"/>
  <c r="CV10" i="43"/>
  <c r="AX10" i="43"/>
  <c r="BP10" i="43"/>
  <c r="M11" i="43"/>
  <c r="L11" i="43"/>
  <c r="T11" i="43"/>
  <c r="AB11" i="43"/>
  <c r="AJ11" i="43"/>
  <c r="AR11" i="43"/>
  <c r="AZ11" i="43"/>
  <c r="BH11" i="43"/>
  <c r="BP11" i="43"/>
  <c r="BX11" i="43"/>
  <c r="CF11" i="43"/>
  <c r="CN11" i="43"/>
  <c r="CV11" i="43"/>
  <c r="DD11" i="43"/>
  <c r="O11" i="43"/>
  <c r="X11" i="43"/>
  <c r="AI11" i="43"/>
  <c r="AU11" i="43"/>
  <c r="P11" i="43"/>
  <c r="AA11" i="43"/>
  <c r="AM11" i="43"/>
  <c r="AV11" i="43"/>
  <c r="BG11" i="43"/>
  <c r="BS11" i="43"/>
  <c r="CB11" i="43"/>
  <c r="CM11" i="43"/>
  <c r="CY11" i="43"/>
  <c r="DH11" i="43"/>
  <c r="S11" i="43"/>
  <c r="AN11" i="43"/>
  <c r="BD11" i="43"/>
  <c r="BT11" i="43"/>
  <c r="CI11" i="43"/>
  <c r="CU11" i="43"/>
  <c r="W11" i="43"/>
  <c r="AQ11" i="43"/>
  <c r="BK11" i="43"/>
  <c r="BW11" i="43"/>
  <c r="CJ11" i="43"/>
  <c r="CZ11" i="43"/>
  <c r="AY11" i="43"/>
  <c r="CA11" i="43"/>
  <c r="DC11" i="43"/>
  <c r="BC11" i="43"/>
  <c r="CQ11" i="43"/>
  <c r="BL11" i="43"/>
  <c r="CR11" i="43"/>
  <c r="BO11" i="43"/>
  <c r="CE11" i="43"/>
  <c r="AE11" i="43"/>
  <c r="DG11" i="43"/>
  <c r="AF11" i="43"/>
  <c r="DB11" i="43"/>
  <c r="CL11" i="43"/>
  <c r="BV11" i="43"/>
  <c r="BF11" i="43"/>
  <c r="AP11" i="43"/>
  <c r="Z11" i="43"/>
  <c r="DE11" i="43"/>
  <c r="CO11" i="43"/>
  <c r="BY11" i="43"/>
  <c r="BI11" i="43"/>
  <c r="AS11" i="43"/>
  <c r="AC11" i="43"/>
  <c r="CX11" i="43"/>
  <c r="CH11" i="43"/>
  <c r="BR11" i="43"/>
  <c r="AL11" i="43"/>
  <c r="V11" i="43"/>
  <c r="DA11" i="43"/>
  <c r="CK11" i="43"/>
  <c r="BE11" i="43"/>
  <c r="AO11" i="43"/>
  <c r="Y11" i="43"/>
  <c r="CD11" i="43"/>
  <c r="BN11" i="43"/>
  <c r="AH11" i="43"/>
  <c r="CW11" i="43"/>
  <c r="BQ11" i="43"/>
  <c r="AK11" i="43"/>
  <c r="BB11" i="43"/>
  <c r="BU11" i="43"/>
  <c r="AX11" i="43"/>
  <c r="CT11" i="43"/>
  <c r="R11" i="43"/>
  <c r="CG11" i="43"/>
  <c r="BA11" i="43"/>
  <c r="U11" i="43"/>
  <c r="BJ11" i="43"/>
  <c r="CS11" i="43"/>
  <c r="AG11" i="43"/>
  <c r="AW11" i="43"/>
  <c r="DF11" i="43"/>
  <c r="AT11" i="43"/>
  <c r="CC11" i="43"/>
  <c r="Q11" i="43"/>
  <c r="BZ11" i="43"/>
  <c r="CP11" i="43"/>
  <c r="AD11" i="43"/>
  <c r="BM11" i="43"/>
  <c r="N11" i="43"/>
  <c r="BQ193" i="43" l="1"/>
  <c r="AH193" i="43"/>
  <c r="DG193" i="43"/>
  <c r="DF193" i="43"/>
  <c r="H193" i="43"/>
  <c r="C196" i="43" s="1"/>
  <c r="H195" i="43"/>
  <c r="D196" i="43" s="1"/>
  <c r="C201" i="43" s="1"/>
  <c r="AD193" i="43"/>
  <c r="DC193" i="43"/>
  <c r="CQ193" i="43"/>
  <c r="BZ193" i="43"/>
  <c r="AQ193" i="43"/>
  <c r="BA193" i="43"/>
  <c r="BH193" i="43"/>
  <c r="CN193" i="43"/>
  <c r="BK193" i="43"/>
  <c r="BT193" i="43"/>
  <c r="AG193" i="43"/>
  <c r="N193" i="43"/>
  <c r="AB193" i="43"/>
  <c r="CZ193" i="43"/>
  <c r="CP193" i="43"/>
  <c r="BG193" i="43"/>
  <c r="Q193" i="43"/>
  <c r="AT193" i="43"/>
  <c r="CW193" i="43"/>
  <c r="CG193" i="43"/>
  <c r="BX193" i="43"/>
  <c r="DD193" i="43"/>
  <c r="CA193" i="43"/>
  <c r="CM193" i="43"/>
  <c r="BW193" i="43"/>
  <c r="E196" i="43"/>
  <c r="DH193" i="43"/>
  <c r="CR193" i="43"/>
  <c r="CB193" i="43"/>
  <c r="BL193" i="43"/>
  <c r="AV193" i="43"/>
  <c r="AF193" i="43"/>
  <c r="P193" i="43"/>
  <c r="CU193" i="43"/>
  <c r="CE193" i="43"/>
  <c r="BO193" i="43"/>
  <c r="AY193" i="43"/>
  <c r="AI193" i="43"/>
  <c r="S193" i="43"/>
  <c r="CX193" i="43"/>
  <c r="CH193" i="43"/>
  <c r="BR193" i="43"/>
  <c r="BB193" i="43"/>
  <c r="AL193" i="43"/>
  <c r="V193" i="43"/>
  <c r="DA193" i="43"/>
  <c r="CK193" i="43"/>
  <c r="BU193" i="43"/>
  <c r="BE193" i="43"/>
  <c r="AO193" i="43"/>
  <c r="Y193" i="43"/>
  <c r="AU193" i="43"/>
  <c r="AE193" i="43"/>
  <c r="O193" i="43"/>
  <c r="CT193" i="43"/>
  <c r="CD193" i="43"/>
  <c r="BN193" i="43"/>
  <c r="AX193" i="43"/>
  <c r="R193" i="43"/>
  <c r="AK193" i="43"/>
  <c r="U193" i="43"/>
  <c r="BD193" i="43"/>
  <c r="AN193" i="43"/>
  <c r="X193" i="43"/>
  <c r="CC193" i="43"/>
  <c r="L193" i="43"/>
  <c r="AR193" i="43"/>
  <c r="CJ193" i="43"/>
  <c r="AA193" i="43"/>
  <c r="BJ193" i="43"/>
  <c r="CS193" i="43"/>
  <c r="BM193" i="43"/>
  <c r="AW193" i="43"/>
  <c r="CV193" i="43"/>
  <c r="CF193" i="43"/>
  <c r="BP193" i="43"/>
  <c r="AZ193" i="43"/>
  <c r="AJ193" i="43"/>
  <c r="T193" i="43"/>
  <c r="CY193" i="43"/>
  <c r="CI193" i="43"/>
  <c r="BS193" i="43"/>
  <c r="BC193" i="43"/>
  <c r="AM193" i="43"/>
  <c r="W193" i="43"/>
  <c r="DB193" i="43"/>
  <c r="CL193" i="43"/>
  <c r="BV193" i="43"/>
  <c r="BF193" i="43"/>
  <c r="AP193" i="43"/>
  <c r="Z193" i="43"/>
  <c r="DE193" i="43"/>
  <c r="CO193" i="43"/>
  <c r="BY193" i="43"/>
  <c r="BI193" i="43"/>
  <c r="AS193" i="43"/>
  <c r="AC193" i="43"/>
  <c r="M193" i="43"/>
  <c r="L195" i="43" l="1"/>
</calcChain>
</file>

<file path=xl/sharedStrings.xml><?xml version="1.0" encoding="utf-8"?>
<sst xmlns="http://schemas.openxmlformats.org/spreadsheetml/2006/main" count="1449" uniqueCount="123">
  <si>
    <t>d (mm)</t>
  </si>
  <si>
    <t>σd (mm)</t>
  </si>
  <si>
    <t>media</t>
  </si>
  <si>
    <t>GOCCIA 1</t>
  </si>
  <si>
    <t xml:space="preserve"> </t>
  </si>
  <si>
    <t>ρ(o)-ρ(a)</t>
  </si>
  <si>
    <t>ΔV = 0 (niente campo)</t>
  </si>
  <si>
    <t>ΔV = 406V (cade)</t>
  </si>
  <si>
    <t>ΔV = -406V (sale)</t>
  </si>
  <si>
    <t>t (s)</t>
  </si>
  <si>
    <t xml:space="preserve"> Δt (s)</t>
  </si>
  <si>
    <t>ve (m/s)</t>
  </si>
  <si>
    <t>media r</t>
  </si>
  <si>
    <t>w</t>
  </si>
  <si>
    <t>v*w</t>
  </si>
  <si>
    <t>r(m)</t>
  </si>
  <si>
    <t>r*w</t>
  </si>
  <si>
    <t>GOCCIA 2</t>
  </si>
  <si>
    <t>GOCCIA 3</t>
  </si>
  <si>
    <t>GOCCIA 4</t>
  </si>
  <si>
    <t>GOCCIA 5</t>
  </si>
  <si>
    <t>p (Pa)</t>
  </si>
  <si>
    <t>d (m)</t>
  </si>
  <si>
    <r>
      <t>g (m/s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)</t>
    </r>
  </si>
  <si>
    <t>T (°C)</t>
  </si>
  <si>
    <r>
      <t>R (M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</si>
  <si>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Valore</t>
  </si>
  <si>
    <t>σ</t>
  </si>
  <si>
    <t>σmedia</t>
  </si>
  <si>
    <t xml:space="preserve"> σr (m)</t>
  </si>
  <si>
    <r>
      <t>η (Ns/m</t>
    </r>
    <r>
      <rPr>
        <b/>
        <sz val="11"/>
        <color theme="1"/>
        <rFont val="Calibri"/>
        <family val="2"/>
      </rPr>
      <t>)</t>
    </r>
  </si>
  <si>
    <r>
      <t>ρ</t>
    </r>
    <r>
      <rPr>
        <b/>
        <vertAlign val="subscript"/>
        <sz val="11"/>
        <color theme="1"/>
        <rFont val="Calibri"/>
        <family val="2"/>
      </rPr>
      <t>olio</t>
    </r>
    <r>
      <rPr>
        <b/>
        <sz val="11"/>
        <color theme="1"/>
        <rFont val="Calibri"/>
        <family val="2"/>
      </rPr>
      <t xml:space="preserve"> (kg/m³)</t>
    </r>
  </si>
  <si>
    <r>
      <t>ρ</t>
    </r>
    <r>
      <rPr>
        <b/>
        <vertAlign val="subscript"/>
        <sz val="11"/>
        <color theme="1"/>
        <rFont val="Calibri"/>
        <family val="2"/>
      </rPr>
      <t>aria</t>
    </r>
    <r>
      <rPr>
        <b/>
        <sz val="11"/>
        <color theme="1"/>
        <rFont val="Calibri"/>
        <family val="2"/>
      </rPr>
      <t xml:space="preserve"> (kg/m³)</t>
    </r>
  </si>
  <si>
    <t>b (Pa m)</t>
  </si>
  <si>
    <t>Δz (m)</t>
  </si>
  <si>
    <t>σ Δz (m)</t>
  </si>
  <si>
    <t>σ Δt (s)</t>
  </si>
  <si>
    <t>|ΔV| (V)</t>
  </si>
  <si>
    <t>|E| (V/m)</t>
  </si>
  <si>
    <r>
      <rPr>
        <b/>
        <sz val="11"/>
        <color theme="0"/>
        <rFont val="Calibri"/>
        <family val="2"/>
      </rPr>
      <t>Δ</t>
    </r>
    <r>
      <rPr>
        <b/>
        <sz val="11"/>
        <color theme="0"/>
        <rFont val="Calibri"/>
        <family val="2"/>
        <scheme val="minor"/>
      </rPr>
      <t>t (s)</t>
    </r>
  </si>
  <si>
    <r>
      <t>r (</t>
    </r>
    <r>
      <rPr>
        <b/>
        <sz val="11"/>
        <color theme="0"/>
        <rFont val="Calibri"/>
        <family val="2"/>
      </rPr>
      <t>m)</t>
    </r>
  </si>
  <si>
    <t>GOCCIA 6</t>
  </si>
  <si>
    <t>GOCCIA 7</t>
  </si>
  <si>
    <t>GOCCIA 8</t>
  </si>
  <si>
    <t>GOCCIA 9</t>
  </si>
  <si>
    <t>GOCCIA 10</t>
  </si>
  <si>
    <r>
      <rPr>
        <b/>
        <sz val="11"/>
        <color theme="0"/>
        <rFont val="Calibri"/>
        <family val="2"/>
      </rPr>
      <t>σ</t>
    </r>
    <r>
      <rPr>
        <b/>
        <sz val="11"/>
        <color theme="0"/>
        <rFont val="Calibri"/>
        <family val="2"/>
        <scheme val="minor"/>
      </rPr>
      <t>ve (m/s)</t>
    </r>
  </si>
  <si>
    <t>Nota: come incertezza della temperatura calcolata interpolando si è scelto 1 grado Celsius</t>
  </si>
  <si>
    <t>vr (m/s)</t>
  </si>
  <si>
    <r>
      <rPr>
        <b/>
        <sz val="11"/>
        <color theme="0"/>
        <rFont val="Calibri"/>
        <family val="2"/>
      </rPr>
      <t>σ</t>
    </r>
    <r>
      <rPr>
        <b/>
        <sz val="11"/>
        <color theme="0"/>
        <rFont val="Calibri"/>
        <family val="2"/>
        <scheme val="minor"/>
      </rPr>
      <t>vr (m/s)</t>
    </r>
  </si>
  <si>
    <t>media vr</t>
  </si>
  <si>
    <t>Q (C)</t>
  </si>
  <si>
    <t>q (C)</t>
  </si>
  <si>
    <t>S(q)</t>
  </si>
  <si>
    <t>Q scremate (C)</t>
  </si>
  <si>
    <t>Goccia</t>
  </si>
  <si>
    <t>r (m)</t>
  </si>
  <si>
    <t>σr (m)</t>
  </si>
  <si>
    <t>ΔV = 407V (cade)</t>
  </si>
  <si>
    <t>ΔV = -407V (sale)</t>
  </si>
  <si>
    <t>ΔV = 408V (cade)</t>
  </si>
  <si>
    <t>ΔV = -408V (sale)</t>
  </si>
  <si>
    <t>ΔV = 408V (sale)</t>
  </si>
  <si>
    <t>ΔV = -408V (cade)</t>
  </si>
  <si>
    <t>ΔV = 401V (cade)</t>
  </si>
  <si>
    <t>ΔV = -401V (sale)</t>
  </si>
  <si>
    <t>ΔV = 404V (cade)</t>
  </si>
  <si>
    <t>ΔV = -404V (sale)</t>
  </si>
  <si>
    <t>ΔV = 405V (cade)</t>
  </si>
  <si>
    <t>ΔV = -405V (sale)</t>
  </si>
  <si>
    <t>Le diverse gocce usate nell'esperimento hanno tutte raggi di dimensioni simili,</t>
  </si>
  <si>
    <t xml:space="preserve">ovvero dello stesso ordine di grandezza. Possiamo escludere l'eventualità di </t>
  </si>
  <si>
    <t xml:space="preserve">gravi errori nella presa dati </t>
  </si>
  <si>
    <t>ΔV = 402V (sale)</t>
  </si>
  <si>
    <t>ΔV = -402V (cade)</t>
  </si>
  <si>
    <t>ΔV = 404V (sale)</t>
  </si>
  <si>
    <t>ΔV = -404V (cade)</t>
  </si>
  <si>
    <t>ΔV = 450V (sale)</t>
  </si>
  <si>
    <t>ΔV = -450V (cade)</t>
  </si>
  <si>
    <t>Questa serie è affetta da un'incertezza maggiore della misura stessa, il che fa pensare a un grave errore di misura che porta  a rigettare la misura.</t>
  </si>
  <si>
    <t>ΔV = 459V (sale)</t>
  </si>
  <si>
    <t>ΔV = -459V (cade)</t>
  </si>
  <si>
    <t>ΔV = 467V (sale)</t>
  </si>
  <si>
    <t>ΔV = -467V (cade)</t>
  </si>
  <si>
    <t>ΔV = 470V (sale)</t>
  </si>
  <si>
    <t>ΔV = -470V (cade)</t>
  </si>
  <si>
    <t>GOCCIA 11</t>
  </si>
  <si>
    <t>ΔV = 449V (sale)</t>
  </si>
  <si>
    <t>ΔV = -449V (cade)</t>
  </si>
  <si>
    <t>GOCCIA 12</t>
  </si>
  <si>
    <t>ΔV = 480V (sale)</t>
  </si>
  <si>
    <t>ΔV = -480V (cade)</t>
  </si>
  <si>
    <t>Media:</t>
  </si>
  <si>
    <t>Dev. St:</t>
  </si>
  <si>
    <t>Chauvenet</t>
  </si>
  <si>
    <r>
      <t>t</t>
    </r>
    <r>
      <rPr>
        <vertAlign val="subscript"/>
        <sz val="11"/>
        <color theme="1"/>
        <rFont val="Calibri"/>
        <family val="2"/>
        <scheme val="minor"/>
      </rPr>
      <t>sus</t>
    </r>
    <r>
      <rPr>
        <sz val="11"/>
        <color theme="1"/>
        <rFont val="Calibri"/>
        <family val="2"/>
        <scheme val="minor"/>
      </rPr>
      <t>:</t>
    </r>
  </si>
  <si>
    <r>
      <t>P(t</t>
    </r>
    <r>
      <rPr>
        <sz val="11"/>
        <color theme="1"/>
        <rFont val="Calibri"/>
        <family val="2"/>
      </rPr>
      <t>σ):</t>
    </r>
  </si>
  <si>
    <t>N*P:</t>
  </si>
  <si>
    <r>
      <t>q</t>
    </r>
    <r>
      <rPr>
        <b/>
        <vertAlign val="subscript"/>
        <sz val="11"/>
        <color theme="0"/>
        <rFont val="Calibri"/>
        <family val="2"/>
        <scheme val="minor"/>
      </rPr>
      <t>acc</t>
    </r>
    <r>
      <rPr>
        <b/>
        <sz val="11"/>
        <color theme="0"/>
        <rFont val="Calibri"/>
        <family val="2"/>
        <scheme val="minor"/>
      </rPr>
      <t xml:space="preserve"> (C)</t>
    </r>
  </si>
  <si>
    <r>
      <t>q</t>
    </r>
    <r>
      <rPr>
        <b/>
        <vertAlign val="subscript"/>
        <sz val="11"/>
        <color theme="0"/>
        <rFont val="Calibri"/>
        <family val="2"/>
        <scheme val="minor"/>
      </rPr>
      <t>c</t>
    </r>
    <r>
      <rPr>
        <b/>
        <sz val="11"/>
        <color theme="0"/>
        <rFont val="Calibri"/>
        <family val="2"/>
        <scheme val="minor"/>
      </rPr>
      <t xml:space="preserve"> (C)</t>
    </r>
  </si>
  <si>
    <r>
      <t>q</t>
    </r>
    <r>
      <rPr>
        <b/>
        <vertAlign val="subscript"/>
        <sz val="11"/>
        <color theme="0"/>
        <rFont val="Calibri"/>
        <family val="2"/>
        <scheme val="minor"/>
      </rPr>
      <t>e</t>
    </r>
    <r>
      <rPr>
        <b/>
        <sz val="11"/>
        <color theme="0"/>
        <rFont val="Calibri"/>
        <family val="2"/>
        <scheme val="minor"/>
      </rPr>
      <t xml:space="preserve"> (C)</t>
    </r>
  </si>
  <si>
    <r>
      <rPr>
        <b/>
        <sz val="11"/>
        <color theme="0"/>
        <rFont val="Calibri"/>
        <family val="2"/>
      </rPr>
      <t>σ</t>
    </r>
    <r>
      <rPr>
        <b/>
        <sz val="11"/>
        <color theme="0"/>
        <rFont val="Calibri"/>
        <family val="2"/>
        <scheme val="minor"/>
      </rPr>
      <t>q</t>
    </r>
    <r>
      <rPr>
        <b/>
        <vertAlign val="subscript"/>
        <sz val="11"/>
        <color theme="0"/>
        <rFont val="Calibri"/>
        <family val="2"/>
        <scheme val="minor"/>
      </rPr>
      <t>e</t>
    </r>
    <r>
      <rPr>
        <b/>
        <sz val="11"/>
        <color theme="0"/>
        <rFont val="Calibri"/>
        <family val="2"/>
        <scheme val="minor"/>
      </rPr>
      <t xml:space="preserve"> (C)</t>
    </r>
  </si>
  <si>
    <t>valore</t>
  </si>
  <si>
    <t>errore %</t>
  </si>
  <si>
    <t>GOCCIA 13</t>
  </si>
  <si>
    <t>GOCCIA 14</t>
  </si>
  <si>
    <t>GOCCIA 15</t>
  </si>
  <si>
    <t>GOCCIA 16</t>
  </si>
  <si>
    <t>GOCCIA 17</t>
  </si>
  <si>
    <t>GOCCIA 18</t>
  </si>
  <si>
    <t>GOCCIA 19</t>
  </si>
  <si>
    <t>GOCCIA 20</t>
  </si>
  <si>
    <t>GOCCIA 21</t>
  </si>
  <si>
    <t>GOCCIA 22</t>
  </si>
  <si>
    <t>GOCCIA 23</t>
  </si>
  <si>
    <t>Le dimensioni delle gocce sono tali da escludere effetti significativi di moti browniani</t>
  </si>
  <si>
    <t>A causa di un errore nell'inserimento dei dati, la direzione del campo elettrico è stata invertita nel file</t>
  </si>
  <si>
    <t>originale contenente i dati grezzi ed è stata qui corretta. Ci scusiamo per il disagio.</t>
  </si>
  <si>
    <r>
      <t>*10</t>
    </r>
    <r>
      <rPr>
        <b/>
        <vertAlign val="superscript"/>
        <sz val="11"/>
        <color theme="0"/>
        <rFont val="Calibri"/>
        <family val="2"/>
        <scheme val="minor"/>
      </rPr>
      <t>19</t>
    </r>
  </si>
  <si>
    <t>dσ</t>
  </si>
  <si>
    <r>
      <t>q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 xml:space="preserve"> (C)</t>
    </r>
  </si>
  <si>
    <r>
      <t>q</t>
    </r>
    <r>
      <rPr>
        <b/>
        <vertAlign val="subscript"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 xml:space="preserve"> (C)</t>
    </r>
  </si>
  <si>
    <r>
      <t>q</t>
    </r>
    <r>
      <rPr>
        <b/>
        <sz val="11"/>
        <color theme="0"/>
        <rFont val="Calibri"/>
        <family val="2"/>
        <scheme val="minor"/>
      </rPr>
      <t xml:space="preserve"> (C)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</si>
</sst>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"/>
    <numFmt numFmtId="166" formatCode="0.0000"/>
    <numFmt numFmtId="167" formatCode="0.0"/>
    <numFmt numFmtId="168" formatCode="0.0E+00"/>
    <numFmt numFmtId="169" formatCode="0E+00"/>
    <numFmt numFmtId="170" formatCode="0.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"/>
      <family val="2"/>
    </font>
    <font>
      <b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Border="1"/>
    <xf numFmtId="0" fontId="3" fillId="0" borderId="0" xfId="0" applyFont="1" applyBorder="1"/>
    <xf numFmtId="165" fontId="0" fillId="0" borderId="0" xfId="0" applyNumberFormat="1" applyFill="1" applyBorder="1"/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/>
    <xf numFmtId="0" fontId="8" fillId="0" borderId="0" xfId="0" applyFont="1" applyAlignment="1">
      <alignment horizontal="center"/>
    </xf>
    <xf numFmtId="164" fontId="7" fillId="0" borderId="0" xfId="0" applyNumberFormat="1" applyFont="1"/>
    <xf numFmtId="1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68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0" xfId="0" applyNumberFormat="1" applyBorder="1"/>
    <xf numFmtId="0" fontId="0" fillId="2" borderId="0" xfId="0" applyFill="1"/>
    <xf numFmtId="168" fontId="0" fillId="0" borderId="0" xfId="0" applyNumberFormat="1" applyBorder="1" applyAlignment="1">
      <alignment horizontal="center"/>
    </xf>
    <xf numFmtId="167" fontId="0" fillId="0" borderId="0" xfId="0" applyNumberFormat="1" applyBorder="1"/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/>
    <xf numFmtId="168" fontId="0" fillId="0" borderId="0" xfId="0" applyNumberFormat="1"/>
    <xf numFmtId="0" fontId="0" fillId="5" borderId="0" xfId="0" applyFill="1"/>
    <xf numFmtId="16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vertical="top" wrapText="1"/>
    </xf>
    <xf numFmtId="170" fontId="0" fillId="0" borderId="0" xfId="0" applyNumberFormat="1"/>
    <xf numFmtId="0" fontId="0" fillId="0" borderId="1" xfId="0" applyBorder="1"/>
    <xf numFmtId="0" fontId="9" fillId="4" borderId="0" xfId="0" applyFont="1" applyFill="1" applyAlignment="1">
      <alignment horizontal="center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168" fontId="0" fillId="0" borderId="0" xfId="0" applyNumberFormat="1" applyFill="1" applyBorder="1"/>
    <xf numFmtId="168" fontId="0" fillId="0" borderId="0" xfId="0" applyNumberFormat="1" applyFill="1" applyBorder="1" applyAlignment="1">
      <alignment vertical="top" wrapText="1"/>
    </xf>
    <xf numFmtId="1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Border="1"/>
    <xf numFmtId="0" fontId="0" fillId="5" borderId="0" xfId="0" applyFill="1" applyAlignment="1"/>
    <xf numFmtId="0" fontId="5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vertical="top" wrapText="1"/>
    </xf>
    <xf numFmtId="0" fontId="5" fillId="0" borderId="0" xfId="0" applyFont="1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9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9" fillId="0" borderId="0" xfId="0" applyFont="1" applyAlignment="1">
      <alignment horizontal="center"/>
    </xf>
    <xf numFmtId="11" fontId="5" fillId="4" borderId="0" xfId="0" applyNumberFormat="1" applyFont="1" applyFill="1" applyAlignment="1">
      <alignment horizontal="center"/>
    </xf>
    <xf numFmtId="2" fontId="0" fillId="0" borderId="0" xfId="0" applyNumberFormat="1"/>
    <xf numFmtId="10" fontId="0" fillId="0" borderId="0" xfId="0" applyNumberFormat="1"/>
    <xf numFmtId="11" fontId="0" fillId="0" borderId="0" xfId="0" applyNumberFormat="1" applyFill="1"/>
    <xf numFmtId="2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0" fontId="5" fillId="0" borderId="0" xfId="0" applyFont="1" applyFill="1" applyBorder="1" applyAlignment="1"/>
    <xf numFmtId="0" fontId="0" fillId="0" borderId="0" xfId="0" applyNumberFormat="1"/>
    <xf numFmtId="0" fontId="0" fillId="0" borderId="0" xfId="0" applyNumberFormat="1" applyBorder="1"/>
    <xf numFmtId="169" fontId="0" fillId="0" borderId="0" xfId="0" applyNumberFormat="1"/>
    <xf numFmtId="11" fontId="1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6" fontId="0" fillId="0" borderId="0" xfId="0" applyNumberFormat="1" applyBorder="1"/>
    <xf numFmtId="169" fontId="0" fillId="0" borderId="0" xfId="0" applyNumberForma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169" fontId="0" fillId="0" borderId="9" xfId="0" applyNumberForma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11" fontId="0" fillId="0" borderId="5" xfId="0" applyNumberFormat="1" applyBorder="1"/>
    <xf numFmtId="11" fontId="0" fillId="0" borderId="7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0" fontId="11" fillId="0" borderId="0" xfId="0" applyFont="1" applyFill="1" applyBorder="1" applyAlignment="1"/>
    <xf numFmtId="168" fontId="0" fillId="0" borderId="0" xfId="0" applyNumberFormat="1" applyFill="1" applyBorder="1" applyAlignment="1"/>
    <xf numFmtId="11" fontId="0" fillId="0" borderId="8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68" fontId="0" fillId="0" borderId="9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0" fontId="0" fillId="0" borderId="0" xfId="0" applyBorder="1" applyAlignment="1">
      <alignment vertical="top" wrapText="1"/>
    </xf>
    <xf numFmtId="0" fontId="5" fillId="4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168" fontId="0" fillId="5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4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8" fontId="0" fillId="0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11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1" fontId="9" fillId="4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 raggi</a:t>
            </a:r>
          </a:p>
        </c:rich>
      </c:tx>
      <c:layout>
        <c:manualLayout>
          <c:xMode val="edge"/>
          <c:yMode val="edge"/>
          <c:x val="0.426493000874890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'Confronto r'!$D$3:$D$12</c:f>
                <c:numCache>
                  <c:formatCode>General</c:formatCode>
                  <c:ptCount val="10"/>
                  <c:pt idx="0">
                    <c:v>4.1549686421847115E-8</c:v>
                  </c:pt>
                  <c:pt idx="1">
                    <c:v>4.0072024567223432E-8</c:v>
                  </c:pt>
                  <c:pt idx="2">
                    <c:v>2.9007428195888244E-8</c:v>
                  </c:pt>
                  <c:pt idx="3">
                    <c:v>2.8074481364574351E-8</c:v>
                  </c:pt>
                  <c:pt idx="4">
                    <c:v>3.7650463952216144E-8</c:v>
                  </c:pt>
                  <c:pt idx="5">
                    <c:v>4.2035180182702601E-8</c:v>
                  </c:pt>
                  <c:pt idx="6">
                    <c:v>4.1008774263180536E-8</c:v>
                  </c:pt>
                  <c:pt idx="7">
                    <c:v>4.1207643370123986E-8</c:v>
                  </c:pt>
                  <c:pt idx="8">
                    <c:v>2.9875341525729224E-8</c:v>
                  </c:pt>
                  <c:pt idx="9">
                    <c:v>4.6346109115990338E-8</c:v>
                  </c:pt>
                </c:numCache>
              </c:numRef>
            </c:plus>
            <c:minus>
              <c:numRef>
                <c:f>'Confronto r'!$D$3:$D$12</c:f>
                <c:numCache>
                  <c:formatCode>General</c:formatCode>
                  <c:ptCount val="10"/>
                  <c:pt idx="0">
                    <c:v>4.1549686421847115E-8</c:v>
                  </c:pt>
                  <c:pt idx="1">
                    <c:v>4.0072024567223432E-8</c:v>
                  </c:pt>
                  <c:pt idx="2">
                    <c:v>2.9007428195888244E-8</c:v>
                  </c:pt>
                  <c:pt idx="3">
                    <c:v>2.8074481364574351E-8</c:v>
                  </c:pt>
                  <c:pt idx="4">
                    <c:v>3.7650463952216144E-8</c:v>
                  </c:pt>
                  <c:pt idx="5">
                    <c:v>4.2035180182702601E-8</c:v>
                  </c:pt>
                  <c:pt idx="6">
                    <c:v>4.1008774263180536E-8</c:v>
                  </c:pt>
                  <c:pt idx="7">
                    <c:v>4.1207643370123986E-8</c:v>
                  </c:pt>
                  <c:pt idx="8">
                    <c:v>2.9875341525729224E-8</c:v>
                  </c:pt>
                  <c:pt idx="9">
                    <c:v>4.6346109115990338E-8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'Confronto r'!$C$3:$C$12</c:f>
              <c:numCache>
                <c:formatCode>0.0E+00</c:formatCode>
                <c:ptCount val="10"/>
                <c:pt idx="0">
                  <c:v>7.2534564620232446E-7</c:v>
                </c:pt>
                <c:pt idx="1">
                  <c:v>7.0191119679369291E-7</c:v>
                </c:pt>
                <c:pt idx="2">
                  <c:v>5.1036879563539224E-7</c:v>
                </c:pt>
                <c:pt idx="3">
                  <c:v>4.9230965302504867E-7</c:v>
                </c:pt>
                <c:pt idx="4">
                  <c:v>6.5964352633146213E-7</c:v>
                </c:pt>
                <c:pt idx="5">
                  <c:v>7.3436964978947762E-7</c:v>
                </c:pt>
                <c:pt idx="6">
                  <c:v>7.176950181260303E-7</c:v>
                </c:pt>
                <c:pt idx="7">
                  <c:v>7.2099798220066395E-7</c:v>
                </c:pt>
                <c:pt idx="8">
                  <c:v>5.254697692236021E-7</c:v>
                </c:pt>
                <c:pt idx="9">
                  <c:v>7.9782837085054475E-7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3-44C9-BA6D-C7E23064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86952"/>
        <c:axId val="450986296"/>
      </c:scatterChart>
      <c:valAx>
        <c:axId val="4509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goccia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6296"/>
        <c:crosses val="autoZero"/>
        <c:crossBetween val="midCat"/>
      </c:valAx>
      <c:valAx>
        <c:axId val="4509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 raggi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'Confronto r (2)'!$D$3:$D$15</c:f>
                <c:numCache>
                  <c:formatCode>General</c:formatCode>
                  <c:ptCount val="13"/>
                  <c:pt idx="0">
                    <c:v>3.434049916571144E-8</c:v>
                  </c:pt>
                  <c:pt idx="1">
                    <c:v>5.4510490438208108E-8</c:v>
                  </c:pt>
                  <c:pt idx="2">
                    <c:v>6.2722314688471382E-8</c:v>
                  </c:pt>
                  <c:pt idx="3">
                    <c:v>5.7816593124717396E-8</c:v>
                  </c:pt>
                  <c:pt idx="4">
                    <c:v>3.0004709178433578E-8</c:v>
                  </c:pt>
                  <c:pt idx="5">
                    <c:v>4.1786731232617322E-8</c:v>
                  </c:pt>
                  <c:pt idx="6">
                    <c:v>3.2021612627310453E-8</c:v>
                  </c:pt>
                  <c:pt idx="7">
                    <c:v>4.250245285632254E-8</c:v>
                  </c:pt>
                  <c:pt idx="8">
                    <c:v>3.7883065492574507E-8</c:v>
                  </c:pt>
                </c:numCache>
              </c:numRef>
            </c:plus>
            <c:minus>
              <c:numRef>
                <c:f>'Confronto r (2)'!$D$3:$D$15</c:f>
                <c:numCache>
                  <c:formatCode>General</c:formatCode>
                  <c:ptCount val="13"/>
                  <c:pt idx="0">
                    <c:v>3.434049916571144E-8</c:v>
                  </c:pt>
                  <c:pt idx="1">
                    <c:v>5.4510490438208108E-8</c:v>
                  </c:pt>
                  <c:pt idx="2">
                    <c:v>6.2722314688471382E-8</c:v>
                  </c:pt>
                  <c:pt idx="3">
                    <c:v>5.7816593124717396E-8</c:v>
                  </c:pt>
                  <c:pt idx="4">
                    <c:v>3.0004709178433578E-8</c:v>
                  </c:pt>
                  <c:pt idx="5">
                    <c:v>4.1786731232617322E-8</c:v>
                  </c:pt>
                  <c:pt idx="6">
                    <c:v>3.2021612627310453E-8</c:v>
                  </c:pt>
                  <c:pt idx="7">
                    <c:v>4.250245285632254E-8</c:v>
                  </c:pt>
                  <c:pt idx="8">
                    <c:v>3.7883065492574507E-8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'Confronto r (2)'!$B$3:$B$11</c:f>
              <c:numCache>
                <c:formatCode>General</c:formatCode>
                <c:ptCount val="9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</c:numCache>
            </c:numRef>
          </c:xVal>
          <c:yVal>
            <c:numRef>
              <c:f>'Confronto r (2)'!$C$3:$C$11</c:f>
              <c:numCache>
                <c:formatCode>0.00E+00</c:formatCode>
                <c:ptCount val="9"/>
                <c:pt idx="0">
                  <c:v>6.0526454800310034E-7</c:v>
                </c:pt>
                <c:pt idx="1">
                  <c:v>9.1377993125183675E-7</c:v>
                </c:pt>
                <c:pt idx="2">
                  <c:v>1.0145832572114187E-6</c:v>
                </c:pt>
                <c:pt idx="3">
                  <c:v>9.5588749640302546E-7</c:v>
                </c:pt>
                <c:pt idx="4">
                  <c:v>5.2822071416041401E-7</c:v>
                </c:pt>
                <c:pt idx="5">
                  <c:v>7.2733985875772483E-7</c:v>
                </c:pt>
                <c:pt idx="6">
                  <c:v>5.6382108677270882E-7</c:v>
                </c:pt>
                <c:pt idx="7">
                  <c:v>7.3939509183156829E-7</c:v>
                </c:pt>
                <c:pt idx="8">
                  <c:v>6.6450954980924455E-7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B9B-9F0E-3354D9615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73544"/>
        <c:axId val="297876496"/>
      </c:scatterChart>
      <c:valAx>
        <c:axId val="2978735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goccia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6496"/>
        <c:crosses val="autoZero"/>
        <c:crossBetween val="midCat"/>
      </c:valAx>
      <c:valAx>
        <c:axId val="2978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7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 raggi</a:t>
            </a:r>
          </a:p>
        </c:rich>
      </c:tx>
      <c:layout>
        <c:manualLayout>
          <c:xMode val="edge"/>
          <c:yMode val="edge"/>
          <c:x val="0.426493000874890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'Confronto r (3)'!$D$3:$D$12</c:f>
                <c:numCache>
                  <c:formatCode>General</c:formatCode>
                  <c:ptCount val="10"/>
                  <c:pt idx="0">
                    <c:v>4.1549686421847115E-8</c:v>
                  </c:pt>
                  <c:pt idx="1">
                    <c:v>4.0072024567223432E-8</c:v>
                  </c:pt>
                  <c:pt idx="2">
                    <c:v>2.9007428195888244E-8</c:v>
                  </c:pt>
                  <c:pt idx="3">
                    <c:v>2.8074481364574351E-8</c:v>
                  </c:pt>
                </c:numCache>
              </c:numRef>
            </c:plus>
            <c:minus>
              <c:numRef>
                <c:f>'Confronto r (3)'!$D$3:$D$12</c:f>
                <c:numCache>
                  <c:formatCode>General</c:formatCode>
                  <c:ptCount val="10"/>
                  <c:pt idx="0">
                    <c:v>4.1549686421847115E-8</c:v>
                  </c:pt>
                  <c:pt idx="1">
                    <c:v>4.0072024567223432E-8</c:v>
                  </c:pt>
                  <c:pt idx="2">
                    <c:v>2.9007428195888244E-8</c:v>
                  </c:pt>
                  <c:pt idx="3">
                    <c:v>2.8074481364574351E-8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'Confronto r (3)'!$B$3:$B$6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xVal>
          <c:yVal>
            <c:numRef>
              <c:f>'Confronto r (3)'!$C$3:$C$6</c:f>
              <c:numCache>
                <c:formatCode>0.0E+00</c:formatCode>
                <c:ptCount val="4"/>
                <c:pt idx="0">
                  <c:v>1.0338675535589709E-6</c:v>
                </c:pt>
                <c:pt idx="1">
                  <c:v>7.0191119679369291E-7</c:v>
                </c:pt>
                <c:pt idx="2">
                  <c:v>5.1036879563539224E-7</c:v>
                </c:pt>
                <c:pt idx="3">
                  <c:v>4.9230965302504867E-7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9-4DDD-8E44-4B73B4AE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86952"/>
        <c:axId val="450986296"/>
      </c:scatterChart>
      <c:valAx>
        <c:axId val="4509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numero goccia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6296"/>
        <c:crosses val="autoZero"/>
        <c:crossBetween val="midCat"/>
      </c:valAx>
      <c:valAx>
        <c:axId val="45098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S(q)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 dati'!$L$3:$DH$3</c:f>
              <c:numCache>
                <c:formatCode>0.000E+00</c:formatCode>
                <c:ptCount val="101"/>
                <c:pt idx="0">
                  <c:v>1.5E-19</c:v>
                </c:pt>
                <c:pt idx="1">
                  <c:v>1.502E-19</c:v>
                </c:pt>
                <c:pt idx="2">
                  <c:v>1.5039999999999999E-19</c:v>
                </c:pt>
                <c:pt idx="3">
                  <c:v>1.5059999999999999E-19</c:v>
                </c:pt>
                <c:pt idx="4">
                  <c:v>1.508E-19</c:v>
                </c:pt>
                <c:pt idx="5">
                  <c:v>1.5100000000000001E-19</c:v>
                </c:pt>
                <c:pt idx="6">
                  <c:v>1.5119999999999999E-19</c:v>
                </c:pt>
                <c:pt idx="7">
                  <c:v>1.5139999999999999E-19</c:v>
                </c:pt>
                <c:pt idx="8">
                  <c:v>1.516E-19</c:v>
                </c:pt>
                <c:pt idx="9">
                  <c:v>1.5180000000000001E-19</c:v>
                </c:pt>
                <c:pt idx="10">
                  <c:v>1.5199999999999999E-19</c:v>
                </c:pt>
                <c:pt idx="11">
                  <c:v>1.522E-19</c:v>
                </c:pt>
                <c:pt idx="12">
                  <c:v>1.524E-19</c:v>
                </c:pt>
                <c:pt idx="13">
                  <c:v>1.5260000000000001E-19</c:v>
                </c:pt>
                <c:pt idx="14">
                  <c:v>1.5279999999999999E-19</c:v>
                </c:pt>
                <c:pt idx="15">
                  <c:v>1.53E-19</c:v>
                </c:pt>
                <c:pt idx="16">
                  <c:v>1.5320000000000001E-19</c:v>
                </c:pt>
                <c:pt idx="17">
                  <c:v>1.5339999999999999E-19</c:v>
                </c:pt>
                <c:pt idx="18">
                  <c:v>1.536E-19</c:v>
                </c:pt>
                <c:pt idx="19">
                  <c:v>1.538E-19</c:v>
                </c:pt>
                <c:pt idx="20">
                  <c:v>1.5400000000000001E-19</c:v>
                </c:pt>
                <c:pt idx="21">
                  <c:v>1.5419999999999999E-19</c:v>
                </c:pt>
                <c:pt idx="22">
                  <c:v>1.544E-19</c:v>
                </c:pt>
                <c:pt idx="23">
                  <c:v>1.546E-19</c:v>
                </c:pt>
                <c:pt idx="24">
                  <c:v>1.5480000000000001E-19</c:v>
                </c:pt>
                <c:pt idx="25">
                  <c:v>1.5499999999999999E-19</c:v>
                </c:pt>
                <c:pt idx="26">
                  <c:v>1.552E-19</c:v>
                </c:pt>
                <c:pt idx="27">
                  <c:v>1.5540000000000001E-19</c:v>
                </c:pt>
                <c:pt idx="28">
                  <c:v>1.5559999999999999E-19</c:v>
                </c:pt>
                <c:pt idx="29">
                  <c:v>1.558E-19</c:v>
                </c:pt>
                <c:pt idx="30">
                  <c:v>1.56E-19</c:v>
                </c:pt>
                <c:pt idx="31">
                  <c:v>1.5620000000000001E-19</c:v>
                </c:pt>
                <c:pt idx="32">
                  <c:v>1.5639999999999999E-19</c:v>
                </c:pt>
                <c:pt idx="33">
                  <c:v>1.566E-19</c:v>
                </c:pt>
                <c:pt idx="34">
                  <c:v>1.5680000000000001E-19</c:v>
                </c:pt>
                <c:pt idx="35">
                  <c:v>1.5700000000000001E-19</c:v>
                </c:pt>
                <c:pt idx="36">
                  <c:v>1.5719999999999999E-19</c:v>
                </c:pt>
                <c:pt idx="37">
                  <c:v>1.574E-19</c:v>
                </c:pt>
                <c:pt idx="38">
                  <c:v>1.5760000000000001E-19</c:v>
                </c:pt>
                <c:pt idx="39">
                  <c:v>1.5780000000000001E-19</c:v>
                </c:pt>
                <c:pt idx="40">
                  <c:v>1.58E-19</c:v>
                </c:pt>
                <c:pt idx="41">
                  <c:v>1.582E-19</c:v>
                </c:pt>
                <c:pt idx="42">
                  <c:v>1.5840000000000001E-19</c:v>
                </c:pt>
                <c:pt idx="43">
                  <c:v>1.5859999999999999E-19</c:v>
                </c:pt>
                <c:pt idx="44">
                  <c:v>1.588E-19</c:v>
                </c:pt>
                <c:pt idx="45">
                  <c:v>1.5900000000000001E-19</c:v>
                </c:pt>
                <c:pt idx="46">
                  <c:v>1.5920000000000001E-19</c:v>
                </c:pt>
                <c:pt idx="47">
                  <c:v>1.594E-19</c:v>
                </c:pt>
                <c:pt idx="48">
                  <c:v>1.596E-19</c:v>
                </c:pt>
                <c:pt idx="49">
                  <c:v>1.5980000000000001E-19</c:v>
                </c:pt>
                <c:pt idx="50">
                  <c:v>1.6000000000000002E-19</c:v>
                </c:pt>
                <c:pt idx="51">
                  <c:v>1.602E-19</c:v>
                </c:pt>
                <c:pt idx="52">
                  <c:v>1.604E-19</c:v>
                </c:pt>
                <c:pt idx="53">
                  <c:v>1.6060000000000001E-19</c:v>
                </c:pt>
                <c:pt idx="54">
                  <c:v>1.6079999999999999E-19</c:v>
                </c:pt>
                <c:pt idx="55">
                  <c:v>1.61E-19</c:v>
                </c:pt>
                <c:pt idx="56">
                  <c:v>1.6120000000000001E-19</c:v>
                </c:pt>
                <c:pt idx="57">
                  <c:v>1.6140000000000001E-19</c:v>
                </c:pt>
                <c:pt idx="58">
                  <c:v>1.616E-19</c:v>
                </c:pt>
                <c:pt idx="59">
                  <c:v>1.618E-19</c:v>
                </c:pt>
                <c:pt idx="60">
                  <c:v>1.6200000000000001E-19</c:v>
                </c:pt>
                <c:pt idx="61">
                  <c:v>1.6220000000000002E-19</c:v>
                </c:pt>
                <c:pt idx="62">
                  <c:v>1.624E-19</c:v>
                </c:pt>
                <c:pt idx="63">
                  <c:v>1.6259999999999998E-19</c:v>
                </c:pt>
                <c:pt idx="64">
                  <c:v>1.6279999999999999E-19</c:v>
                </c:pt>
                <c:pt idx="65">
                  <c:v>1.6299999999999999E-19</c:v>
                </c:pt>
                <c:pt idx="66">
                  <c:v>1.6319999999999998E-19</c:v>
                </c:pt>
                <c:pt idx="67">
                  <c:v>1.6339999999999998E-19</c:v>
                </c:pt>
                <c:pt idx="68">
                  <c:v>1.6359999999999999E-19</c:v>
                </c:pt>
                <c:pt idx="69">
                  <c:v>1.638E-19</c:v>
                </c:pt>
                <c:pt idx="70">
                  <c:v>1.6399999999999998E-19</c:v>
                </c:pt>
                <c:pt idx="71">
                  <c:v>1.6419999999999999E-19</c:v>
                </c:pt>
                <c:pt idx="72">
                  <c:v>1.6439999999999999E-19</c:v>
                </c:pt>
                <c:pt idx="73">
                  <c:v>1.6459999999999998E-19</c:v>
                </c:pt>
                <c:pt idx="74">
                  <c:v>1.6479999999999998E-19</c:v>
                </c:pt>
                <c:pt idx="75">
                  <c:v>1.6499999999999999E-19</c:v>
                </c:pt>
                <c:pt idx="76">
                  <c:v>1.652E-19</c:v>
                </c:pt>
                <c:pt idx="77">
                  <c:v>1.6539999999999998E-19</c:v>
                </c:pt>
                <c:pt idx="78">
                  <c:v>1.6559999999999998E-19</c:v>
                </c:pt>
                <c:pt idx="79">
                  <c:v>1.6579999999999999E-19</c:v>
                </c:pt>
                <c:pt idx="80">
                  <c:v>1.66E-19</c:v>
                </c:pt>
                <c:pt idx="81">
                  <c:v>1.6619999999999998E-19</c:v>
                </c:pt>
                <c:pt idx="82">
                  <c:v>1.6639999999999999E-19</c:v>
                </c:pt>
                <c:pt idx="83">
                  <c:v>1.6659999999999999E-19</c:v>
                </c:pt>
                <c:pt idx="84">
                  <c:v>1.668E-19</c:v>
                </c:pt>
                <c:pt idx="85">
                  <c:v>1.6699999999999998E-19</c:v>
                </c:pt>
                <c:pt idx="86">
                  <c:v>1.6719999999999999E-19</c:v>
                </c:pt>
                <c:pt idx="87">
                  <c:v>1.674E-19</c:v>
                </c:pt>
                <c:pt idx="88">
                  <c:v>1.6759999999999998E-19</c:v>
                </c:pt>
                <c:pt idx="89">
                  <c:v>1.6779999999999999E-19</c:v>
                </c:pt>
                <c:pt idx="90">
                  <c:v>1.6799999999999999E-19</c:v>
                </c:pt>
                <c:pt idx="91">
                  <c:v>1.682E-19</c:v>
                </c:pt>
                <c:pt idx="92">
                  <c:v>1.6839999999999998E-19</c:v>
                </c:pt>
                <c:pt idx="93">
                  <c:v>1.6859999999999999E-19</c:v>
                </c:pt>
                <c:pt idx="94">
                  <c:v>1.6879999999999999E-19</c:v>
                </c:pt>
                <c:pt idx="95">
                  <c:v>1.69E-19</c:v>
                </c:pt>
                <c:pt idx="96">
                  <c:v>1.6919999999999998E-19</c:v>
                </c:pt>
                <c:pt idx="97">
                  <c:v>1.6939999999999999E-19</c:v>
                </c:pt>
                <c:pt idx="98">
                  <c:v>1.696E-19</c:v>
                </c:pt>
                <c:pt idx="99">
                  <c:v>1.6979999999999998E-19</c:v>
                </c:pt>
                <c:pt idx="100">
                  <c:v>1.6999999999999999E-19</c:v>
                </c:pt>
              </c:numCache>
            </c:numRef>
          </c:xVal>
          <c:yVal>
            <c:numRef>
              <c:f>'Analisi dati'!$L$193:$DH$193</c:f>
              <c:numCache>
                <c:formatCode>0.0E+00</c:formatCode>
                <c:ptCount val="101"/>
                <c:pt idx="0">
                  <c:v>8.4448556897986402E-39</c:v>
                </c:pt>
                <c:pt idx="1">
                  <c:v>8.3645791135462686E-39</c:v>
                </c:pt>
                <c:pt idx="2">
                  <c:v>8.2496195727808841E-39</c:v>
                </c:pt>
                <c:pt idx="3">
                  <c:v>8.1642053059125324E-39</c:v>
                </c:pt>
                <c:pt idx="4">
                  <c:v>8.0576910369162517E-39</c:v>
                </c:pt>
                <c:pt idx="5">
                  <c:v>7.9630999289262718E-39</c:v>
                </c:pt>
                <c:pt idx="6">
                  <c:v>8.0315604753209809E-39</c:v>
                </c:pt>
                <c:pt idx="7">
                  <c:v>7.9381901028047401E-39</c:v>
                </c:pt>
                <c:pt idx="8">
                  <c:v>7.8686260106642584E-39</c:v>
                </c:pt>
                <c:pt idx="9" formatCode="0.00E+00">
                  <c:v>7.7922998474834885E-39</c:v>
                </c:pt>
                <c:pt idx="10" formatCode="0.00E+00">
                  <c:v>7.7315510744875773E-39</c:v>
                </c:pt>
                <c:pt idx="11" formatCode="0.00E+00">
                  <c:v>7.683259793171956E-39</c:v>
                </c:pt>
                <c:pt idx="12">
                  <c:v>7.6463588834198702E-39</c:v>
                </c:pt>
                <c:pt idx="13" formatCode="0.00E+00">
                  <c:v>7.6113257573714099E-39</c:v>
                </c:pt>
                <c:pt idx="14" formatCode="0.00E+00">
                  <c:v>7.6194118584694375E-39</c:v>
                </c:pt>
                <c:pt idx="15" formatCode="0.00E+00">
                  <c:v>7.7240306056423029E-39</c:v>
                </c:pt>
                <c:pt idx="16" formatCode="0.000E+00">
                  <c:v>7.6969045810845949E-39</c:v>
                </c:pt>
                <c:pt idx="17" formatCode="0.000E+00">
                  <c:v>7.7607829714807539E-39</c:v>
                </c:pt>
                <c:pt idx="18" formatCode="0.000E+00">
                  <c:v>7.7557503518840585E-39</c:v>
                </c:pt>
                <c:pt idx="19" formatCode="0.00E+00">
                  <c:v>7.7902111411198241E-39</c:v>
                </c:pt>
                <c:pt idx="20">
                  <c:v>7.8979273094258654E-39</c:v>
                </c:pt>
                <c:pt idx="21">
                  <c:v>7.8739438787740066E-39</c:v>
                </c:pt>
                <c:pt idx="22">
                  <c:v>7.8658755744586584E-39</c:v>
                </c:pt>
                <c:pt idx="23">
                  <c:v>7.9309050986001667E-39</c:v>
                </c:pt>
                <c:pt idx="24">
                  <c:v>7.9337268187024038E-39</c:v>
                </c:pt>
                <c:pt idx="25">
                  <c:v>7.9650699103302387E-39</c:v>
                </c:pt>
                <c:pt idx="26">
                  <c:v>8.0024298346129602E-39</c:v>
                </c:pt>
                <c:pt idx="27">
                  <c:v>8.0531549828461079E-39</c:v>
                </c:pt>
                <c:pt idx="28">
                  <c:v>8.0841298065732551E-39</c:v>
                </c:pt>
                <c:pt idx="29">
                  <c:v>8.1311646530533584E-39</c:v>
                </c:pt>
                <c:pt idx="30" formatCode="0.00E+00">
                  <c:v>8.186842010885195E-39</c:v>
                </c:pt>
                <c:pt idx="31" formatCode="0.00E+00">
                  <c:v>8.2241609777801433E-39</c:v>
                </c:pt>
                <c:pt idx="32" formatCode="0.00E+00">
                  <c:v>8.2921407950082946E-39</c:v>
                </c:pt>
                <c:pt idx="33">
                  <c:v>8.4028396776076913E-39</c:v>
                </c:pt>
                <c:pt idx="34">
                  <c:v>8.7440036464512743E-39</c:v>
                </c:pt>
                <c:pt idx="35" formatCode="0.00E+00">
                  <c:v>8.7767765295900039E-39</c:v>
                </c:pt>
                <c:pt idx="36" formatCode="0.00E+00">
                  <c:v>8.7882016461670029E-39</c:v>
                </c:pt>
                <c:pt idx="37" formatCode="0.00E+00">
                  <c:v>8.8090039433874043E-39</c:v>
                </c:pt>
                <c:pt idx="38" formatCode="0.00E+00">
                  <c:v>8.8559092122374691E-39</c:v>
                </c:pt>
                <c:pt idx="39" formatCode="0.00E+00">
                  <c:v>8.8911325321258484E-39</c:v>
                </c:pt>
                <c:pt idx="40" formatCode="0.00E+00">
                  <c:v>8.9667363169973421E-39</c:v>
                </c:pt>
                <c:pt idx="41" formatCode="0.00E+00">
                  <c:v>9.020747946530656E-39</c:v>
                </c:pt>
                <c:pt idx="42" formatCode="0.00E+00">
                  <c:v>9.0704981001215278E-39</c:v>
                </c:pt>
                <c:pt idx="43" formatCode="0.000E+00">
                  <c:v>9.2297629875302169E-39</c:v>
                </c:pt>
                <c:pt idx="44" formatCode="0.000E+00">
                  <c:v>9.3338997929388872E-39</c:v>
                </c:pt>
                <c:pt idx="45" formatCode="0.000E+00">
                  <c:v>9.3864653323130169E-39</c:v>
                </c:pt>
                <c:pt idx="46" formatCode="0.00E+00">
                  <c:v>9.4362867116068152E-39</c:v>
                </c:pt>
                <c:pt idx="47">
                  <c:v>9.5008280909006057E-39</c:v>
                </c:pt>
                <c:pt idx="48">
                  <c:v>9.6363047139008412E-39</c:v>
                </c:pt>
                <c:pt idx="49">
                  <c:v>9.7070016260248297E-39</c:v>
                </c:pt>
                <c:pt idx="50">
                  <c:v>9.7943190558456635E-39</c:v>
                </c:pt>
                <c:pt idx="51">
                  <c:v>9.8853885686632225E-39</c:v>
                </c:pt>
                <c:pt idx="52">
                  <c:v>1.0050512807106441E-38</c:v>
                </c:pt>
                <c:pt idx="53">
                  <c:v>1.0138016651185332E-38</c:v>
                </c:pt>
                <c:pt idx="54">
                  <c:v>1.0237905348415077E-38</c:v>
                </c:pt>
                <c:pt idx="55">
                  <c:v>1.038985374504175E-38</c:v>
                </c:pt>
                <c:pt idx="56">
                  <c:v>1.0529181170647084E-38</c:v>
                </c:pt>
                <c:pt idx="57">
                  <c:v>1.0800814236172076E-38</c:v>
                </c:pt>
                <c:pt idx="58">
                  <c:v>1.0914952650973641E-38</c:v>
                </c:pt>
                <c:pt idx="59">
                  <c:v>1.1031227238156849E-38</c:v>
                </c:pt>
                <c:pt idx="60">
                  <c:v>1.1201422659356842E-38</c:v>
                </c:pt>
                <c:pt idx="61">
                  <c:v>1.1339563194294706E-38</c:v>
                </c:pt>
                <c:pt idx="62">
                  <c:v>1.1470361988711571E-38</c:v>
                </c:pt>
                <c:pt idx="63">
                  <c:v>1.1611751225037254E-38</c:v>
                </c:pt>
                <c:pt idx="64">
                  <c:v>1.1984594009400804E-38</c:v>
                </c:pt>
                <c:pt idx="65">
                  <c:v>1.2241261315636422E-38</c:v>
                </c:pt>
                <c:pt idx="66">
                  <c:v>1.2349578082587624E-38</c:v>
                </c:pt>
                <c:pt idx="67">
                  <c:v>1.2577398021179467E-38</c:v>
                </c:pt>
                <c:pt idx="68">
                  <c:v>1.2685622405561559E-38</c:v>
                </c:pt>
                <c:pt idx="69">
                  <c:v>1.2946606948639891E-38</c:v>
                </c:pt>
                <c:pt idx="70">
                  <c:v>1.3117288886068757E-38</c:v>
                </c:pt>
                <c:pt idx="71">
                  <c:v>1.3323803285015644E-38</c:v>
                </c:pt>
                <c:pt idx="72">
                  <c:v>1.3489983103715386E-38</c:v>
                </c:pt>
                <c:pt idx="73">
                  <c:v>1.3619219351482614E-38</c:v>
                </c:pt>
                <c:pt idx="74">
                  <c:v>1.3755451283323148E-38</c:v>
                </c:pt>
                <c:pt idx="75">
                  <c:v>1.4051266524907742E-38</c:v>
                </c:pt>
                <c:pt idx="76">
                  <c:v>1.4182206089748097E-38</c:v>
                </c:pt>
                <c:pt idx="77">
                  <c:v>1.4404833332625855E-38</c:v>
                </c:pt>
                <c:pt idx="78">
                  <c:v>1.4539520494958775E-38</c:v>
                </c:pt>
                <c:pt idx="79">
                  <c:v>1.474390967107826E-38</c:v>
                </c:pt>
                <c:pt idx="80">
                  <c:v>1.4965350889502708E-38</c:v>
                </c:pt>
                <c:pt idx="81">
                  <c:v>1.5110557012436163E-38</c:v>
                </c:pt>
                <c:pt idx="82">
                  <c:v>1.5260996392769011E-38</c:v>
                </c:pt>
                <c:pt idx="83">
                  <c:v>1.542369431031718E-38</c:v>
                </c:pt>
                <c:pt idx="84">
                  <c:v>1.5761281982350026E-38</c:v>
                </c:pt>
                <c:pt idx="85">
                  <c:v>1.5923521822720674E-38</c:v>
                </c:pt>
                <c:pt idx="86">
                  <c:v>1.6107291047687724E-38</c:v>
                </c:pt>
                <c:pt idx="87">
                  <c:v>1.6286062944004245E-38</c:v>
                </c:pt>
                <c:pt idx="88">
                  <c:v>1.6479554840320763E-38</c:v>
                </c:pt>
                <c:pt idx="89">
                  <c:v>1.7101532252736737E-38</c:v>
                </c:pt>
                <c:pt idx="90">
                  <c:v>1.7295375989232229E-38</c:v>
                </c:pt>
                <c:pt idx="91">
                  <c:v>1.74550976800444E-38</c:v>
                </c:pt>
                <c:pt idx="92">
                  <c:v>1.762953937085653E-38</c:v>
                </c:pt>
                <c:pt idx="93">
                  <c:v>1.7897403792207989E-38</c:v>
                </c:pt>
                <c:pt idx="94">
                  <c:v>1.8237315662282475E-38</c:v>
                </c:pt>
                <c:pt idx="95">
                  <c:v>1.8418491490806274E-38</c:v>
                </c:pt>
                <c:pt idx="96">
                  <c:v>1.861438731933004E-38</c:v>
                </c:pt>
                <c:pt idx="97">
                  <c:v>1.8825153284230991E-38</c:v>
                </c:pt>
                <c:pt idx="98">
                  <c:v>1.9212221094639675E-38</c:v>
                </c:pt>
                <c:pt idx="99">
                  <c:v>1.9509028612519602E-38</c:v>
                </c:pt>
                <c:pt idx="100">
                  <c:v>1.9872818440026489E-38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5-497B-B170-49CDE4C0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25968"/>
        <c:axId val="397424000"/>
      </c:scatterChart>
      <c:valAx>
        <c:axId val="3974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4000"/>
        <c:crosses val="autoZero"/>
        <c:crossBetween val="midCat"/>
      </c:valAx>
      <c:valAx>
        <c:axId val="3974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'Analisi dati'!$D$195:$D$199</c:f>
                <c:numCache>
                  <c:formatCode>General</c:formatCode>
                  <c:ptCount val="5"/>
                  <c:pt idx="1">
                    <c:v>6.4206331228147803E-21</c:v>
                  </c:pt>
                  <c:pt idx="2">
                    <c:v>8.1260099999999998E-21</c:v>
                  </c:pt>
                  <c:pt idx="3">
                    <c:v>4.9104299999999997E-21</c:v>
                  </c:pt>
                  <c:pt idx="4">
                    <c:v>4.202692295426618E-21</c:v>
                  </c:pt>
                </c:numCache>
              </c:numRef>
            </c:plus>
            <c:minus>
              <c:numRef>
                <c:f>'Analisi dati'!$D$195:$D$199</c:f>
                <c:numCache>
                  <c:formatCode>General</c:formatCode>
                  <c:ptCount val="5"/>
                  <c:pt idx="1">
                    <c:v>6.4206331228147803E-21</c:v>
                  </c:pt>
                  <c:pt idx="2">
                    <c:v>8.1260099999999998E-21</c:v>
                  </c:pt>
                  <c:pt idx="3">
                    <c:v>4.9104299999999997E-21</c:v>
                  </c:pt>
                  <c:pt idx="4">
                    <c:v>4.202692295426618E-21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'Analisi dati'!$C$195:$C$199</c:f>
              <c:numCache>
                <c:formatCode>0.00E+00</c:formatCode>
                <c:ptCount val="5"/>
                <c:pt idx="0">
                  <c:v>1.6022000000000001E-19</c:v>
                </c:pt>
                <c:pt idx="1">
                  <c:v>1.5297599356044108E-19</c:v>
                </c:pt>
                <c:pt idx="2">
                  <c:v>1.5333099999999999E-19</c:v>
                </c:pt>
                <c:pt idx="3">
                  <c:v>1.6084699999999999E-19</c:v>
                </c:pt>
                <c:pt idx="4">
                  <c:v>1.5883657787899645E-19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9-49B0-91B1-BCFD1A08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48856"/>
        <c:axId val="307645576"/>
      </c:scatterChart>
      <c:valAx>
        <c:axId val="307648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q_accettato</a:t>
                </a:r>
                <a:r>
                  <a:rPr lang="en-GB" baseline="0"/>
                  <a:t>  </a:t>
                </a:r>
                <a:r>
                  <a:rPr lang="en-GB"/>
                  <a:t>q_misurato_1    q_a              q_b      q_misurato_2</a:t>
                </a:r>
              </a:p>
            </c:rich>
          </c:tx>
          <c:layout>
            <c:manualLayout>
              <c:xMode val="edge"/>
              <c:yMode val="edge"/>
              <c:x val="0.2298108388625334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307645576"/>
        <c:crosses val="autoZero"/>
        <c:crossBetween val="midCat"/>
      </c:valAx>
      <c:valAx>
        <c:axId val="3076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 (-C)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4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1C25CAF-23D5-44C4-9C37-B02CD6CE9EAA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1C25CAF-23D5-44C4-9C37-B02CD6CE9EAA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𝜂=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"1,800+4,765" ∙"(T-15)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A912466-FDBA-4179-9728-985EB8A9E074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A912466-FDBA-4179-9728-985EB8A9E074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𝜂=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"∙10^(−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F0FBA22-6FA5-49F2-8D43-16D85657125C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F0FBA22-6FA5-49F2-8D43-16D85657125C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56A3076-9F51-45A1-93BA-C66BC1AF29E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56A3076-9F51-45A1-93BA-C66BC1AF29E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|Δ𝑉|/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3C513C5-30BC-4EC4-A385-BFA537C4F212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3C513C5-30BC-4EC4-A385-BFA537C4F212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072AACBB-052B-425A-A861-737D91DCD9F9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072AACBB-052B-425A-A861-737D91DCD9F9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Δz/Δt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Δz/(Δt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E9B25C9-9C82-4BAF-8EF4-84E2460AB19B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E9B25C9-9C82-4BAF-8EF4-84E2460AB19B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A8039092-2791-4BB5-955B-E3CD24EE3E74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A8039092-2791-4BB5-955B-E3CD24EE3E74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(𝜌_𝑜−𝜌_𝑎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√((𝑏/2𝑝)^2+9𝑣𝜂/(2𝑔(𝜌_𝑜−𝜌_𝑎)))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(9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)/(4𝑔(𝜌_𝑜−𝜌_𝑎)√((𝑏/2𝑝)^2+9𝑣𝜂/(2𝑔(𝜌_𝑜−𝜌_𝑎))))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913C4F43-3CE0-4DB5-9B7B-289593A1C3A7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913C4F43-3CE0-4DB5-9B7B-289593A1C3A7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E4C2FCA-20C0-4779-AEFD-F07463D244CF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E4C2FCA-20C0-4779-AEFD-F07463D244CF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F8CDF9-E264-4467-BA80-E6D78B5970E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F8CDF9-E264-4467-BA80-E6D78B5970E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1D006F5-9E72-419F-B8E7-3DB7A204FB64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1D006F5-9E72-419F-B8E7-3DB7A204FB64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89B7B21-534D-44E7-9F36-E8D3ABF0BED5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89B7B21-534D-44E7-9F36-E8D3ABF0BED5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C0D055-06DA-4AA8-976B-C6FF91FE38E4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C0D055-06DA-4AA8-976B-C6FF91FE38E4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82DAFC9-8413-4275-812B-AF6C78D1A19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82DAFC9-8413-4275-812B-AF6C78D1A19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E76AA41-AA33-4403-9C1B-4699AAC91C5D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6E76AA41-AA33-4403-9C1B-4699AAC91C5D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A5A942A-897E-4EAC-B9BA-DEA5A7F0108C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A5A942A-897E-4EAC-B9BA-DEA5A7F0108C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13CF98D-CA0D-4E93-AA69-71247099F8D4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13CF98D-CA0D-4E93-AA69-71247099F8D4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E0E471A-D423-4730-B6A2-44D47E1B64D0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E0E471A-D423-4730-B6A2-44D47E1B64D0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5115AA2-7459-4C65-A041-5AB000EC42E5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5115AA2-7459-4C65-A041-5AB000EC42E5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4ECF72A7-BB03-449B-ACA8-7A72788F7A97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4ECF72A7-BB03-449B-ACA8-7A72788F7A97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E40A001-E5D4-4A54-9AC0-088986E86EB9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E40A001-E5D4-4A54-9AC0-088986E86EB9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7B1E5B5-F59B-46E4-A713-EE7EC06D19C5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7B1E5B5-F59B-46E4-A713-EE7EC06D19C5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36C5EC0-8DD8-43CF-A07B-7275E3D94345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36C5EC0-8DD8-43CF-A07B-7275E3D94345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20E397BE-8EB2-4DAF-842C-95703A626EE3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20E397BE-8EB2-4DAF-842C-95703A626EE3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5B649B9-3EE7-485E-AEDF-3208776E0E3A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5B649B9-3EE7-485E-AEDF-3208776E0E3A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1CBDC595-A92E-4529-B5A4-6AC6CCCF4BA0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1CBDC595-A92E-4529-B5A4-6AC6CCCF4BA0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217B6EE-1341-4DF5-9465-9C3AEFCE643E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217B6EE-1341-4DF5-9465-9C3AEFCE643E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CFE5143C-4911-4DA4-843B-953537E2238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CFE5143C-4911-4DA4-843B-953537E2238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77493AA4-DDB2-4196-BED1-C1C0127A30CF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77493AA4-DDB2-4196-BED1-C1C0127A30CF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005EA12-D735-4ACB-8F82-FB8D449C32FA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6005EA12-D735-4ACB-8F82-FB8D449C32FA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76674BD-5742-45EE-A0F6-0B021E86CE3C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76674BD-5742-45EE-A0F6-0B021E86CE3C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C2AD7C7-2720-498B-9A2A-22E1FAD1837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C2AD7C7-2720-498B-9A2A-22E1FAD1837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256885A-8C50-4546-BDA7-89022CB7F743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256885A-8C50-4546-BDA7-89022CB7F743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28E37F83-BE85-4F40-A229-448B6111EBC6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28E37F83-BE85-4F40-A229-448B6111EBC6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55C813B7-B673-4F28-9B68-81F0B0A32F34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55C813B7-B673-4F28-9B68-81F0B0A32F34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3B77A41-852B-47BF-9EDD-324C3F55DC51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3B77A41-852B-47BF-9EDD-324C3F55DC51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B18BCA-737F-4DF5-A82E-04987CA0B573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B18BCA-737F-4DF5-A82E-04987CA0B573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29B91994-405A-4C5C-80D7-CE6624193C5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29B91994-405A-4C5C-80D7-CE6624193C5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91F939B-B3FF-4B4D-AB7F-90A7E82DD1A3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91F939B-B3FF-4B4D-AB7F-90A7E82DD1A3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B6E9FDD-58DE-4563-93B2-DD0F020BA536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B6E9FDD-58DE-4563-93B2-DD0F020BA536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CEE5794-A59B-49B7-B759-9952D63E3D18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CEE5794-A59B-49B7-B759-9952D63E3D18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661AA43-5085-400A-BD22-3642B37A134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661AA43-5085-400A-BD22-3642B37A134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CCD0AD0-C5AC-4515-9E7F-F68960F21208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DCCD0AD0-C5AC-4515-9E7F-F68960F21208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473CBFE-75BD-45D1-8269-CF515B60669D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473CBFE-75BD-45D1-8269-CF515B60669D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DC55A3D-1FC4-4030-81A7-75FA52026DCF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DC55A3D-1FC4-4030-81A7-75FA52026DCF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3479E87-B664-44D3-9E2D-383C231E666B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3479E87-B664-44D3-9E2D-383C231E666B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6A1BB18-2CE9-4B18-9EDD-B556F0BED6D3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6A1BB18-2CE9-4B18-9EDD-B556F0BED6D3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24D107F-B27A-4CE3-99AD-86C39FD4524D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24D107F-B27A-4CE3-99AD-86C39FD4524D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E50A411-049C-48FD-BCBE-42B3655C77A2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E50A411-049C-48FD-BCBE-42B3655C77A2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E7D3915-14A0-4EA9-B069-91AF45B77B2D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0E7D3915-14A0-4EA9-B069-91AF45B77B2D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3610EEF-75F5-4DCA-A0F2-6958E534F1E7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3610EEF-75F5-4DCA-A0F2-6958E534F1E7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453585F-C992-4935-862F-2D253F331A97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453585F-C992-4935-862F-2D253F331A97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FE32514-D204-4269-B864-ACC4B5953348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FE32514-D204-4269-B864-ACC4B5953348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B37008-80DF-41C3-8FD2-1D4CF35E4E34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B37008-80DF-41C3-8FD2-1D4CF35E4E34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3C02F8F-A536-4DEA-B9FB-DAB0A6567422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3C02F8F-A536-4DEA-B9FB-DAB0A6567422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6A6F24F-D969-48D9-A4DF-3F371557362E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C6A6F24F-D969-48D9-A4DF-3F371557362E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CF0A76C-B05F-490B-9DEB-2FCA8595886E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CF0A76C-B05F-490B-9DEB-2FCA8595886E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92FEE9C-6F96-4F9C-8AA8-62542ADCA498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92FEE9C-6F96-4F9C-8AA8-62542ADCA498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AFDDD800-4875-424D-BD83-1E4FD76D2ABF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AFDDD800-4875-424D-BD83-1E4FD76D2ABF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16550F5-057C-48E3-B48D-89EF7DA1A9CD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16550F5-057C-48E3-B48D-89EF7DA1A9CD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2D7EE5E-58BA-4296-BFCE-26C3B052C8DF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2D7EE5E-58BA-4296-BFCE-26C3B052C8DF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6F3B6AB-FC82-4CFE-913C-742DDF6317F6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6F3B6AB-FC82-4CFE-913C-742DDF6317F6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CD7DCFA-E111-4877-B494-9A9AB1AE93A7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CD7DCFA-E111-4877-B494-9A9AB1AE93A7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F6544A1-18AC-497B-9C30-7AAC43B5586D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F6544A1-18AC-497B-9C30-7AAC43B5586D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BDEA8645-0BF9-4E60-80DD-7F9997AFD154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BDEA8645-0BF9-4E60-80DD-7F9997AFD154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500E0AFA-3061-4007-96E6-6A2DDD21E744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500E0AFA-3061-4007-96E6-6A2DDD21E744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5DF044F-116D-4FCB-A2BE-621BB62983C2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5DF044F-116D-4FCB-A2BE-621BB62983C2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F2770A01-7C6B-41D2-AFDB-A0803B66E47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F2770A01-7C6B-41D2-AFDB-A0803B66E47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C3DD674-03F7-4740-A3CA-8453E5584AD6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C3DD674-03F7-4740-A3CA-8453E5584AD6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E9E25BD-8F43-46DE-AC96-16FD782D676A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E9E25BD-8F43-46DE-AC96-16FD782D676A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5616AE1-7901-454F-8F7C-3D966462DC79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5616AE1-7901-454F-8F7C-3D966462DC79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4A23CB4-1E4A-4EB2-96F1-A646661888F4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4A23CB4-1E4A-4EB2-96F1-A646661888F4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D82AE8C-61BE-48FF-8A5B-36AFFAD8E91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D82AE8C-61BE-48FF-8A5B-36AFFAD8E91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B84356BF-CC9F-4606-B3BD-CB4082C05CE7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B84356BF-CC9F-4606-B3BD-CB4082C05CE7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B5CBAF8-FE30-4D97-9A3B-65597AF294CB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B5CBAF8-FE30-4D97-9A3B-65597AF294CB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B8DBAC8-AE0E-4827-B525-02808D80410A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B8DBAC8-AE0E-4827-B525-02808D80410A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42C6C7D-993B-4B2A-A75F-04967C342F3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142C6C7D-993B-4B2A-A75F-04967C342F3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3595D3D-F7C8-4D02-8B09-3E5BA7E9F7F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3595D3D-F7C8-4D02-8B09-3E5BA7E9F7F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A4B2239-402E-4D17-A1BB-5E27A92BFC7B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A4B2239-402E-4D17-A1BB-5E27A92BFC7B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8A7901A-8C96-495D-96AB-0573DFB0E56F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8A7901A-8C96-495D-96AB-0573DFB0E56F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C7953BD-3FCA-4041-9993-0F3114B630B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C7953BD-3FCA-4041-9993-0F3114B630B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D57DEB0-03CA-45AE-BA13-E865BFADE6A0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D57DEB0-03CA-45AE-BA13-E865BFADE6A0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5330586-39A0-45CC-874D-3C8C756D2768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5330586-39A0-45CC-874D-3C8C756D2768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BE22227-76AE-47E9-84D3-0716DB751D16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BE22227-76AE-47E9-84D3-0716DB751D16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2B1A456-561D-42E4-B554-8C0FFF1D564D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2B1A456-561D-42E4-B554-8C0FFF1D564D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3A252DF-66CC-472B-9CE1-847779449B1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3A252DF-66CC-472B-9CE1-847779449B1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A6A7F87-D2EB-476C-B4B2-A0A5EBE67C8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A6A7F87-D2EB-476C-B4B2-A0A5EBE67C80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90076C1-AA92-4D78-850C-1BB7FF13C26D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890076C1-AA92-4D78-850C-1BB7FF13C26D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F35AEAF-FDDD-4C45-AE05-924AB6884125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F35AEAF-FDDD-4C45-AE05-924AB6884125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CBF4564-7426-4353-8C05-4879F76120E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CBF4564-7426-4353-8C05-4879F76120E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6705DBD-9272-4828-9452-9E1DEE6096F3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6705DBD-9272-4828-9452-9E1DEE6096F3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6B2D05E-503A-4CAE-8B5C-DEDA0A031C3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6B2D05E-503A-4CAE-8B5C-DEDA0A031C3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E9CEACC-F3FB-4C4D-A7EE-6C668F3ED4C7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E9CEACC-F3FB-4C4D-A7EE-6C668F3ED4C7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CBA6266-51AC-40F0-AF92-0669EA8A0A83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7CBA6266-51AC-40F0-AF92-0669EA8A0A83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506A65-D38A-410F-8293-5DE9232CA7E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B506A65-D38A-410F-8293-5DE9232CA7E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ECA4575-D50A-44FD-897E-898D8E4A9AD2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ECA4575-D50A-44FD-897E-898D8E4A9AD2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4E9B8AB-7A91-44B7-9614-BFAC78131B07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4E9B8AB-7A91-44B7-9614-BFAC78131B07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36F9D742-0F1B-42DC-AF30-C25AA0D53515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36F9D742-0F1B-42DC-AF30-C25AA0D53515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A31BA2-ADCC-4C9D-9E1C-B859210377F7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0A31BA2-ADCC-4C9D-9E1C-B859210377F7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4B2D9E-4613-4A62-89FC-305FD6471E7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84B2D9E-4613-4A62-89FC-305FD6471E7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A95971EF-048B-423B-8898-01D6B8FA0222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A95971EF-048B-423B-8898-01D6B8FA0222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1D91EF5-8FFD-46D2-A9F5-DBEE129B42D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1D91EF5-8FFD-46D2-A9F5-DBEE129B42D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8AFADC2E-7010-4915-BAE1-0F878A1F0A0B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8AFADC2E-7010-4915-BAE1-0F878A1F0A0B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0349FAC-33C7-4D06-9ABA-60CE91C915B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90349FAC-33C7-4D06-9ABA-60CE91C915B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212CDDB9-261D-4F8C-B424-40E74AB8D435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212CDDB9-261D-4F8C-B424-40E74AB8D435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EC2C6BF-B593-498D-8ADB-FE1BC3C00E90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EC2C6BF-B593-498D-8ADB-FE1BC3C00E90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7EC55F7-5977-4487-BEAC-725F88748BC1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7EC55F7-5977-4487-BEAC-725F88748BC1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F692D5-F065-462A-B094-057D392DA83F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F692D5-F065-462A-B094-057D392DA83F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AC90CA8-3461-4D13-A9E5-4BC33701EBCE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AC90CA8-3461-4D13-A9E5-4BC33701EBCE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A96AF93-9EBB-403D-A346-01CECB6CD3A3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5A96AF93-9EBB-403D-A346-01CECB6CD3A3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35AC9AAA-A85E-4783-85CB-CD186D72CC74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35AC9AAA-A85E-4783-85CB-CD186D72CC74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F20C121-CE1A-4BE8-91FF-35AFB4765AC3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F20C121-CE1A-4BE8-91FF-35AFB4765AC3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12F98E9-B826-414A-A234-4E94ACD0D92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B12F98E9-B826-414A-A234-4E94ACD0D923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B12D561-BBF4-4EF0-B738-D24EFB0610B6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B12D561-BBF4-4EF0-B738-D24EFB0610B6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9EF1820-98D0-499B-AF0C-598488202BC6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9EF1820-98D0-499B-AF0C-598488202BC6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E587D335-F564-4C25-938C-D7A8AFC45944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E587D335-F564-4C25-938C-D7A8AFC45944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90CFE65-A4E1-4805-B402-3D5B1366A461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90CFE65-A4E1-4805-B402-3D5B1366A461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7B0A7B8-B4FE-4257-BCC0-B3E5F685A61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7B0A7B8-B4FE-4257-BCC0-B3E5F685A61A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3A3DF43-1AE8-445A-B842-A9E5B2DF629F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3A3DF43-1AE8-445A-B842-A9E5B2DF629F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1F935DC-5D01-4B95-8135-81F86A544E9D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1F935DC-5D01-4B95-8135-81F86A544E9D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28AFBBC2-4A36-4BE7-A171-B9AC396A3BC6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28AFBBC2-4A36-4BE7-A171-B9AC396A3BC6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95F87AB-6522-460F-B7ED-61753C9F579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895F87AB-6522-460F-B7ED-61753C9F5797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A58E452B-1BF6-485C-9C2C-BBA88324F65C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A58E452B-1BF6-485C-9C2C-BBA88324F65C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CE8889A-A6E5-43EC-AC17-E5468415EA75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CE8889A-A6E5-43EC-AC17-E5468415EA75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F241AC5A-BA64-48BB-A3D8-4BC1491DA67F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F241AC5A-BA64-48BB-A3D8-4BC1491DA67F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49D6379-864F-41E0-92DD-67668C87F319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49D6379-864F-41E0-92DD-67668C87F319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10C952A-FA89-417B-8A24-926F8185F1B4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10C952A-FA89-417B-8A24-926F8185F1B4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762A532-C6D5-4561-AF86-6826A6CAB0F5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762A532-C6D5-4561-AF86-6826A6CAB0F5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8718DB1-B63F-4637-892C-12635A77DAA3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E8718DB1-B63F-4637-892C-12635A77DAA3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5D820D3-A39E-42FA-AE0C-9F579F6BAB11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5D820D3-A39E-42FA-AE0C-9F579F6BAB11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A9B99D5-E139-4B51-836E-7162FD82EFBE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A9B99D5-E139-4B51-836E-7162FD82EFBE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3F65BED-DF8A-48AE-98AB-8EE8A07FA8E5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3F65BED-DF8A-48AE-98AB-8EE8A07FA8E5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B2CBA21-592C-42AF-A956-E313728C9DB2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B2CBA21-592C-42AF-A956-E313728C9DB2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91973B1-18A0-47A4-87D0-0DF36B475B2A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91973B1-18A0-47A4-87D0-0DF36B475B2A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F54FAE7-7B5C-450D-9B25-DC605A3BAB2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8F54FAE7-7B5C-450D-9B25-DC605A3BAB2D}"/>
                </a:ext>
              </a:extLst>
            </xdr:cNvPr>
            <xdr:cNvSpPr txBox="1"/>
          </xdr:nvSpPr>
          <xdr:spPr>
            <a:xfrm>
              <a:off x="276225" y="62198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D1128B8-D715-4794-91F8-37281BDA6489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D1128B8-D715-4794-91F8-37281BDA6489}"/>
                </a:ext>
              </a:extLst>
            </xdr:cNvPr>
            <xdr:cNvSpPr txBox="1"/>
          </xdr:nvSpPr>
          <xdr:spPr>
            <a:xfrm>
              <a:off x="2562225" y="62103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43C6181-4AF0-444F-975E-BF9429A9268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43C6181-4AF0-444F-975E-BF9429A92689}"/>
                </a:ext>
              </a:extLst>
            </xdr:cNvPr>
            <xdr:cNvSpPr txBox="1"/>
          </xdr:nvSpPr>
          <xdr:spPr>
            <a:xfrm>
              <a:off x="4752975" y="61912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6A40975-083C-455E-A15F-FBC04026D321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6A40975-083C-455E-A15F-FBC04026D321}"/>
                </a:ext>
              </a:extLst>
            </xdr:cNvPr>
            <xdr:cNvSpPr txBox="1"/>
          </xdr:nvSpPr>
          <xdr:spPr>
            <a:xfrm>
              <a:off x="5943600" y="61245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6777854A-CF9F-47AA-9C69-27EF32EE274F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6777854A-CF9F-47AA-9C69-27EF32EE274F}"/>
                </a:ext>
              </a:extLst>
            </xdr:cNvPr>
            <xdr:cNvSpPr txBox="1"/>
          </xdr:nvSpPr>
          <xdr:spPr>
            <a:xfrm>
              <a:off x="2438400" y="66579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F615AEFC-8B24-430E-BB8E-AE546D79790B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F615AEFC-8B24-430E-BB8E-AE546D79790B}"/>
                </a:ext>
              </a:extLst>
            </xdr:cNvPr>
            <xdr:cNvSpPr txBox="1"/>
          </xdr:nvSpPr>
          <xdr:spPr>
            <a:xfrm>
              <a:off x="3314700" y="66579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C01950B-D542-4D5A-89CD-B4B0C10D783B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3C01950B-D542-4D5A-89CD-B4B0C10D783B}"/>
                </a:ext>
              </a:extLst>
            </xdr:cNvPr>
            <xdr:cNvSpPr txBox="1"/>
          </xdr:nvSpPr>
          <xdr:spPr>
            <a:xfrm>
              <a:off x="171450" y="73628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4147BC7-A291-4D26-971B-3C1730976B9D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4147BC7-A291-4D26-971B-3C1730976B9D}"/>
                </a:ext>
              </a:extLst>
            </xdr:cNvPr>
            <xdr:cNvSpPr txBox="1"/>
          </xdr:nvSpPr>
          <xdr:spPr>
            <a:xfrm>
              <a:off x="2438400" y="72104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8C9A2AA-DF41-4EE9-9865-B8511065DF8B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8C9A2AA-DF41-4EE9-9865-B8511065DF8B}"/>
                </a:ext>
              </a:extLst>
            </xdr:cNvPr>
            <xdr:cNvSpPr txBox="1"/>
          </xdr:nvSpPr>
          <xdr:spPr>
            <a:xfrm>
              <a:off x="257175" y="67246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71437</xdr:rowOff>
    </xdr:from>
    <xdr:to>
      <xdr:col>13</xdr:col>
      <xdr:colOff>133350</xdr:colOff>
      <xdr:row>15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3D1D5C-C3B7-41C6-BABD-FCCBF26E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71437</xdr:rowOff>
    </xdr:from>
    <xdr:to>
      <xdr:col>13</xdr:col>
      <xdr:colOff>171450</xdr:colOff>
      <xdr:row>16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67FB7-9115-4622-AA59-DB2A63F4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1</xdr:row>
      <xdr:rowOff>71437</xdr:rowOff>
    </xdr:from>
    <xdr:to>
      <xdr:col>11</xdr:col>
      <xdr:colOff>238124</xdr:colOff>
      <xdr:row>15</xdr:row>
      <xdr:rowOff>147637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30CF94-1825-4D2E-A7DF-5AD73FB2C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15</xdr:row>
      <xdr:rowOff>38100</xdr:rowOff>
    </xdr:from>
    <xdr:to>
      <xdr:col>23</xdr:col>
      <xdr:colOff>266700</xdr:colOff>
      <xdr:row>29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5195C1-BBD4-43D9-A9DA-B4A3B188A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202</xdr:row>
      <xdr:rowOff>9525</xdr:rowOff>
    </xdr:from>
    <xdr:to>
      <xdr:col>11</xdr:col>
      <xdr:colOff>504825</xdr:colOff>
      <xdr:row>216</xdr:row>
      <xdr:rowOff>85725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DBF602A-7CD3-4537-96E2-541AC5769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54B91D4-F085-4199-9E5A-5E16424E82E5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E54B91D4-F085-4199-9E5A-5E16424E82E5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A693BA1-7F83-4D3F-B5B9-AD569C275BDA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A693BA1-7F83-4D3F-B5B9-AD569C275BDA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8EAD3EE-3D9B-439B-9B40-210B5C6FDB95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8EAD3EE-3D9B-439B-9B40-210B5C6FDB95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96E0ECD-5AB7-4DAB-8ADB-16120B886BCF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96E0ECD-5AB7-4DAB-8ADB-16120B886BCF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482EC2-F262-45DA-9934-17FFC5B3966F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F9482EC2-F262-45DA-9934-17FFC5B3966F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77BA186C-1BB0-4B4E-B74F-890B073F0E7B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77BA186C-1BB0-4B4E-B74F-890B073F0E7B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0093F2A6-13EF-461B-89E9-7276410672B9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0093F2A6-13EF-461B-89E9-7276410672B9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A483A355-52BF-49B0-862A-CBE4D1009CFB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A483A355-52BF-49B0-862A-CBE4D1009CFB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D14D67A-E9B0-4625-B507-DD96A0BB3DB4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D14D67A-E9B0-4625-B507-DD96A0BB3DB4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14194F3-969B-4885-AB20-4DD71229C75B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14194F3-969B-4885-AB20-4DD71229C75B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A51F9C7-57F7-4C82-B9C0-73180B200BC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A51F9C7-57F7-4C82-B9C0-73180B200BC9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A77CB2A-725D-4C29-82EF-8C8A164B528E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A77CB2A-725D-4C29-82EF-8C8A164B528E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6CAC6FD-AF41-43DA-A9E9-67D18B2B023E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6CAC6FD-AF41-43DA-A9E9-67D18B2B023E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C693F96-1F3D-4D1F-B671-891BE91CBD54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C693F96-1F3D-4D1F-B671-891BE91CBD54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99415D3-8A87-4BF7-84D9-229256A4A70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99415D3-8A87-4BF7-84D9-229256A4A708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5713326-3D81-4BF2-97F3-2E7941E39AC4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E5713326-3D81-4BF2-97F3-2E7941E39AC4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D20E932-F744-4269-88F1-99D6A1B3CCBA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9D20E932-F744-4269-88F1-99D6A1B3CCBA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940573C-E20A-45D0-8239-736DFE6D43A0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0940573C-E20A-45D0-8239-736DFE6D43A0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7039B9A-77F8-412C-AEFD-78C709DCB15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7039B9A-77F8-412C-AEFD-78C709DCB15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511E1D0-FDBA-4DE0-AF9B-9C7DDC1641E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511E1D0-FDBA-4DE0-AF9B-9C7DDC1641E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4D143F1-9B94-488B-B338-61444FE774EE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84D143F1-9B94-488B-B338-61444FE774EE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3E0F036-F1A7-4D90-9EAD-86CB02D432E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3E0F036-F1A7-4D90-9EAD-86CB02D432E3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0E372A8-E9FD-4D34-928C-55323CEE4A66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40E372A8-E9FD-4D34-928C-55323CEE4A66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3F5123D-E524-4289-B151-B03B17EEF3C7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23F5123D-E524-4289-B151-B03B17EEF3C7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62F2C63-CE47-41BE-8863-B92CDFC8FD04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B62F2C63-CE47-41BE-8863-B92CDFC8FD04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2E9B7C1-3526-44F8-8657-D1318F74B359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72E9B7C1-3526-44F8-8657-D1318F74B359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2E1592E-6CB2-4171-82C3-CE0A6F3551B1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2E1592E-6CB2-4171-82C3-CE0A6F3551B1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FBA0ABF-EA9F-484A-A9D2-F57CFEBC91F2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1FBA0ABF-EA9F-484A-A9D2-F57CFEBC91F2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1B1BC10-9B40-4E1E-B825-F44A514C9A90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1B1BC10-9B40-4E1E-B825-F44A514C9A90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43A0EA42-C556-4A49-B6F7-00D6E7AB19E9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43A0EA42-C556-4A49-B6F7-00D6E7AB19E9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DA4D34B-153A-4154-AA50-FA9FFBBBA637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DDA4D34B-153A-4154-AA50-FA9FFBBBA637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191EB6E-B86B-40EC-B37C-63EEFC6AA05E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C191EB6E-B86B-40EC-B37C-63EEFC6AA05E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C10FA2C-D450-4047-AFD9-6814026F6BBF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C10FA2C-D450-4047-AFD9-6814026F6BBF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8DB0C1AC-6816-41E3-9BE5-2753F44A468E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8DB0C1AC-6816-41E3-9BE5-2753F44A468E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3DEB831-C3AF-4701-B4AE-21D4FAEF3157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13DEB831-C3AF-4701-B4AE-21D4FAEF3157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A04BC89-E9E7-4205-A6D1-C9907251D8B5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BA04BC89-E9E7-4205-A6D1-C9907251D8B5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0CDF528-5467-4E40-8269-49B9DFEF6D98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0CDF528-5467-4E40-8269-49B9DFEF6D98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3992E2C-DF77-463C-A4AC-880C3436E97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13992E2C-DF77-463C-A4AC-880C3436E97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913FB64-7084-4767-A2DA-61226860BC5B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F913FB64-7084-4767-A2DA-61226860BC5B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15EEC22-AC72-4C56-8A55-4CF2EEB89B96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15EEC22-AC72-4C56-8A55-4CF2EEB89B96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D04884D-4ABD-4F08-B5BF-A500BE28E042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D04884D-4ABD-4F08-B5BF-A500BE28E042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C3206C5-EBF4-46E1-803E-E5D9F38530A6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3C3206C5-EBF4-46E1-803E-E5D9F38530A6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B75298F-5F90-434D-82DC-CBF2B729DAC7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B75298F-5F90-434D-82DC-CBF2B729DAC7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B2E3856-FBDA-4A22-90A9-5AD33C123597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5B2E3856-FBDA-4A22-90A9-5AD33C123597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FEB942B-18E2-4BE0-9015-EF279F0B06A9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CFEB942B-18E2-4BE0-9015-EF279F0B06A9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1664289-AD55-4AAA-901E-8B2FCFF33F6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1664289-AD55-4AAA-901E-8B2FCFF33F6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B18A80F-A8B5-4686-9BCD-24CAC180557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B18A80F-A8B5-4686-9BCD-24CAC180557C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4AA832-5966-48A6-B358-277F5817997C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E4AA832-5966-48A6-B358-277F5817997C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803F20B-4AE0-4744-B441-674459CCEBB5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803F20B-4AE0-4744-B441-674459CCEBB5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DD2B9436-1932-47A9-835B-B16E1C41885C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DD2B9436-1932-47A9-835B-B16E1C41885C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DB5244B-3D24-4567-872F-08E7764E06F5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4DB5244B-3D24-4567-872F-08E7764E06F5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AFD99B9A-1ECB-44E9-9550-CEE129BEF662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AFD99B9A-1ECB-44E9-9550-CEE129BEF662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B9AD191-0320-4943-B583-69184B60D319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B9AD191-0320-4943-B583-69184B60D319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B5579FC-7BF6-4FE9-8F4B-E32D7FFA88FE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7B5579FC-7BF6-4FE9-8F4B-E32D7FFA88FE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32</xdr:row>
      <xdr:rowOff>123825</xdr:rowOff>
    </xdr:from>
    <xdr:ext cx="2431050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E03C11A-B2C5-4884-B1C9-E1CE40B8F18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1,800+4,765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  <m:r>
                          <m:rPr>
                            <m:nor/>
                          </m:rPr>
                          <a:rPr lang="it-IT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−15)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sup>
                        </m:sSup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E03C11A-B2C5-4884-B1C9-E1CE40B8F18E}"/>
                </a:ext>
              </a:extLst>
            </xdr:cNvPr>
            <xdr:cNvSpPr txBox="1"/>
          </xdr:nvSpPr>
          <xdr:spPr>
            <a:xfrm>
              <a:off x="276225" y="6486525"/>
              <a:ext cx="2431050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"1,800+4,765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"(T−15)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∙10^(−3) )∙10^(−5)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5</xdr:col>
      <xdr:colOff>123825</xdr:colOff>
      <xdr:row>32</xdr:row>
      <xdr:rowOff>114300</xdr:rowOff>
    </xdr:from>
    <xdr:ext cx="152702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6E17953-AF04-4B08-B3EB-43F44E3F6FDD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𝜎𝜂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4,765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m:rPr>
                        <m:nor/>
                      </m:rPr>
                      <a:rPr lang="it-IT" sz="1100" b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</m:e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−8</m:t>
                        </m:r>
                      </m:sup>
                    </m:sSup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76E17953-AF04-4B08-B3EB-43F44E3F6FDD}"/>
                </a:ext>
              </a:extLst>
            </xdr:cNvPr>
            <xdr:cNvSpPr txBox="1"/>
          </xdr:nvSpPr>
          <xdr:spPr>
            <a:xfrm>
              <a:off x="3086100" y="6477000"/>
              <a:ext cx="152702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𝜎𝜂="4,765"∙"T"∙10^(−8)∙𝜎𝑇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485775</xdr:colOff>
      <xdr:row>32</xdr:row>
      <xdr:rowOff>95250</xdr:rowOff>
    </xdr:from>
    <xdr:ext cx="664541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649CF5D-F922-4CC6-9C58-2531F74F6A4F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d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3649CF5D-F922-4CC6-9C58-2531F74F6A4F}"/>
                </a:ext>
              </a:extLst>
            </xdr:cNvPr>
            <xdr:cNvSpPr txBox="1"/>
          </xdr:nvSpPr>
          <xdr:spPr>
            <a:xfrm>
              <a:off x="5419725" y="6457950"/>
              <a:ext cx="664541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|𝐸|=|Δ𝑉|/𝑑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457200</xdr:colOff>
      <xdr:row>32</xdr:row>
      <xdr:rowOff>28575</xdr:rowOff>
    </xdr:from>
    <xdr:ext cx="185711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D941547-0AA0-4DA7-A172-5536889E78A7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</m:d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𝑉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d>
                                      <m:dPr>
                                        <m:begChr m:val="|"/>
                                        <m:endChr m:val="|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𝑉</m:t>
                                        </m:r>
                                      </m:e>
                                    </m:d>
                                  </m:num>
                                  <m:den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𝑑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4D941547-0AA0-4DA7-A172-5536889E78A7}"/>
                </a:ext>
              </a:extLst>
            </xdr:cNvPr>
            <xdr:cNvSpPr txBox="1"/>
          </xdr:nvSpPr>
          <xdr:spPr>
            <a:xfrm>
              <a:off x="6638925" y="6391275"/>
              <a:ext cx="185711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𝜎|𝐸|=√((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𝜎𝑉/𝑑)^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|Δ𝑉|/𝑑^2  𝜎𝑑)^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657225</xdr:colOff>
      <xdr:row>34</xdr:row>
      <xdr:rowOff>180975</xdr:rowOff>
    </xdr:from>
    <xdr:ext cx="444674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9CEDC4ED-78BE-4F01-9ACD-26C188F5560A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Δz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Δt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9CEDC4ED-78BE-4F01-9ACD-26C188F5560A}"/>
                </a:ext>
              </a:extLst>
            </xdr:cNvPr>
            <xdr:cNvSpPr txBox="1"/>
          </xdr:nvSpPr>
          <xdr:spPr>
            <a:xfrm>
              <a:off x="2819400" y="6924675"/>
              <a:ext cx="444674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𝑣=Δz/Δt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266700</xdr:colOff>
      <xdr:row>34</xdr:row>
      <xdr:rowOff>180975</xdr:rowOff>
    </xdr:from>
    <xdr:ext cx="179209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A9AB413-C040-4FAF-B590-C55C75A1CB70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Δt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Δz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t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5A9AB413-C040-4FAF-B590-C55C75A1CB70}"/>
                </a:ext>
              </a:extLst>
            </xdr:cNvPr>
            <xdr:cNvSpPr txBox="1"/>
          </xdr:nvSpPr>
          <xdr:spPr>
            <a:xfrm>
              <a:off x="3838575" y="6924675"/>
              <a:ext cx="179209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𝜎𝑣=√((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𝜎Δz/Δt)^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Δz/(Δt^2 ) 𝜎Δ𝑡)^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38</xdr:row>
      <xdr:rowOff>123825</xdr:rowOff>
    </xdr:from>
    <xdr:ext cx="208480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E58A3E0-B0B4-4DF9-8D2C-CD70D842493C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𝜂</m:t>
                            </m:r>
                          </m:num>
                          <m:den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rad>
                    <m:r>
                      <a:rPr lang="it-IT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CE58A3E0-B0B4-4DF9-8D2C-CD70D842493C}"/>
                </a:ext>
              </a:extLst>
            </xdr:cNvPr>
            <xdr:cNvSpPr txBox="1"/>
          </xdr:nvSpPr>
          <xdr:spPr>
            <a:xfrm>
              <a:off x="171450" y="7629525"/>
              <a:ext cx="208480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𝑟=√((𝑏/2𝑝)^2+9𝑣𝜂/(2𝑔(𝜌_𝑜−𝜌_𝑎)))−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𝑏/2𝑝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695325</xdr:colOff>
      <xdr:row>37</xdr:row>
      <xdr:rowOff>161925</xdr:rowOff>
    </xdr:from>
    <xdr:ext cx="5418022" cy="816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0ED6B036-8695-4EC4-8266-9E4492E55150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𝜂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𝜎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𝑣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latin typeface="Cambria Math" panose="02040503050406030204" pitchFamily="18" charset="0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9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∙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𝜎𝜂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  <m:rad>
                                      <m:radPr>
                                        <m:degHide m:val="on"/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radPr>
                                      <m:deg/>
                                      <m:e>
                                        <m:sSup>
                                          <m:sSup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d>
                                              <m:d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f>
                                                  <m:f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fPr>
                                                  <m:num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num>
                                                  <m:den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𝑝</m:t>
                                                    </m:r>
                                                  </m:den>
                                                </m:f>
                                              </m:e>
                                            </m:d>
                                          </m:e>
                                          <m:sup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p>
                                        </m:s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9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𝑣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𝜂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𝑔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𝑜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𝜌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)</m:t>
                                            </m:r>
                                          </m:den>
                                        </m:f>
                                      </m:e>
                                    </m:rad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0ED6B036-8695-4EC4-8266-9E4492E55150}"/>
                </a:ext>
              </a:extLst>
            </xdr:cNvPr>
            <xdr:cNvSpPr txBox="1"/>
          </xdr:nvSpPr>
          <xdr:spPr>
            <a:xfrm>
              <a:off x="2857500" y="7477125"/>
              <a:ext cx="5418022" cy="816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𝜎𝑟=√(((9𝜂∙𝜎𝑣)/(4𝑔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2+(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(9𝑣∙𝜎𝜂)/(4𝑔(𝜌_𝑜−𝜌_𝑎)√((𝑏/2𝑝)^2+9𝑣𝜂/(2𝑔(𝜌_𝑜−𝜌_𝑎)))))^</a:t>
              </a:r>
              <a:r>
                <a:rPr lang="it-IT" sz="1100" b="0" i="0">
                  <a:latin typeface="Cambria Math" panose="02040503050406030204" pitchFamily="18" charset="0"/>
                </a:rPr>
                <a:t>2 )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35</xdr:row>
      <xdr:rowOff>57150</xdr:rowOff>
    </xdr:from>
    <xdr:ext cx="198881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6329A78E-C8AC-461A-BB93-DF29F230EE9E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</m:d>
                      </m:den>
                    </m:f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1±</m:t>
                        </m:r>
                        <m:f>
                          <m:f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it-IT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6329A78E-C8AC-461A-BB93-DF29F230EE9E}"/>
                </a:ext>
              </a:extLst>
            </xdr:cNvPr>
            <xdr:cNvSpPr txBox="1"/>
          </xdr:nvSpPr>
          <xdr:spPr>
            <a:xfrm>
              <a:off x="257175" y="6991350"/>
              <a:ext cx="198881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𝑄=4𝜋/3 𝑟^3 (𝜌_𝑜−𝜌_𝑎 )  𝑔/|𝐸|  (1±𝑣_𝑟/𝑣_𝑒 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735B-BA4D-409F-906E-0B717EC990B9}">
  <sheetPr codeName="Foglio1"/>
  <dimension ref="A2:P25"/>
  <sheetViews>
    <sheetView zoomScale="90" zoomScaleNormal="205" workbookViewId="0">
      <selection activeCell="B10" sqref="B10"/>
    </sheetView>
  </sheetViews>
  <sheetFormatPr defaultRowHeight="15" x14ac:dyDescent="0.25"/>
  <cols>
    <col min="2" max="2" width="10.42578125" bestFit="1" customWidth="1"/>
  </cols>
  <sheetData>
    <row r="2" spans="1:16" x14ac:dyDescent="0.25">
      <c r="A2" s="11"/>
      <c r="B2" s="12" t="s">
        <v>0</v>
      </c>
      <c r="C2" s="12" t="s">
        <v>1</v>
      </c>
    </row>
    <row r="3" spans="1:16" x14ac:dyDescent="0.25">
      <c r="A3" s="11">
        <v>1</v>
      </c>
      <c r="B3" s="11">
        <v>7.59</v>
      </c>
      <c r="C3" s="11">
        <v>0.01</v>
      </c>
    </row>
    <row r="4" spans="1:16" x14ac:dyDescent="0.25">
      <c r="A4" s="11">
        <v>2</v>
      </c>
      <c r="B4" s="11">
        <v>7.59</v>
      </c>
      <c r="C4" s="11">
        <v>0.01</v>
      </c>
    </row>
    <row r="5" spans="1:16" x14ac:dyDescent="0.25">
      <c r="A5" s="11">
        <v>3</v>
      </c>
      <c r="B5" s="11">
        <v>7.59</v>
      </c>
      <c r="C5" s="11">
        <v>0.01</v>
      </c>
    </row>
    <row r="6" spans="1:16" x14ac:dyDescent="0.25">
      <c r="A6" s="11">
        <v>4</v>
      </c>
      <c r="B6" s="11">
        <v>7.59</v>
      </c>
      <c r="C6" s="11">
        <v>0.01</v>
      </c>
    </row>
    <row r="7" spans="1:16" x14ac:dyDescent="0.25">
      <c r="A7" s="11">
        <v>5</v>
      </c>
      <c r="B7" s="11">
        <v>7.57</v>
      </c>
      <c r="C7" s="11">
        <v>0.01</v>
      </c>
    </row>
    <row r="8" spans="1:16" x14ac:dyDescent="0.25">
      <c r="A8" s="11"/>
      <c r="B8" s="11"/>
      <c r="C8" s="11"/>
      <c r="J8" s="24"/>
      <c r="K8" s="24"/>
      <c r="L8" s="24"/>
      <c r="M8" s="24"/>
      <c r="N8" s="24"/>
      <c r="O8" s="24"/>
      <c r="P8" s="24"/>
    </row>
    <row r="9" spans="1:16" x14ac:dyDescent="0.25">
      <c r="A9" s="11"/>
      <c r="B9" s="12" t="s">
        <v>2</v>
      </c>
      <c r="C9" s="12" t="s">
        <v>28</v>
      </c>
      <c r="J9" s="24"/>
      <c r="K9" s="24"/>
      <c r="L9" s="24"/>
      <c r="M9" s="24"/>
      <c r="N9" s="24"/>
      <c r="O9" s="24"/>
      <c r="P9" s="24"/>
    </row>
    <row r="10" spans="1:16" x14ac:dyDescent="0.25">
      <c r="A10" s="11"/>
      <c r="B10" s="13">
        <f>AVERAGE(B3:B7)</f>
        <v>7.5860000000000003</v>
      </c>
      <c r="C10" s="13">
        <f>C3/SQRT(5)</f>
        <v>4.4721359549995789E-3</v>
      </c>
      <c r="J10" s="24"/>
      <c r="K10" s="24"/>
      <c r="L10" s="24"/>
      <c r="M10" s="24"/>
      <c r="N10" s="24"/>
      <c r="O10" s="24"/>
      <c r="P10" s="24"/>
    </row>
    <row r="11" spans="1:16" x14ac:dyDescent="0.25">
      <c r="J11" s="24"/>
      <c r="K11" s="24"/>
      <c r="L11" s="24"/>
      <c r="M11" s="24"/>
      <c r="N11" s="24"/>
      <c r="O11" s="24"/>
      <c r="P11" s="24"/>
    </row>
    <row r="12" spans="1:16" x14ac:dyDescent="0.25">
      <c r="J12" s="24"/>
      <c r="K12" s="24"/>
      <c r="L12" s="24"/>
      <c r="M12" s="24"/>
      <c r="N12" s="24"/>
      <c r="O12" s="24"/>
      <c r="P12" s="24"/>
    </row>
    <row r="13" spans="1:16" x14ac:dyDescent="0.25">
      <c r="J13" s="24"/>
      <c r="K13" s="24"/>
      <c r="L13" s="24"/>
      <c r="M13" s="24"/>
      <c r="N13" s="24"/>
      <c r="O13" s="24"/>
      <c r="P13" s="24"/>
    </row>
    <row r="14" spans="1:16" x14ac:dyDescent="0.25">
      <c r="J14" s="24"/>
      <c r="K14" s="24"/>
      <c r="L14" s="24"/>
      <c r="M14" s="24"/>
      <c r="N14" s="24"/>
      <c r="O14" s="24"/>
      <c r="P14" s="24"/>
    </row>
    <row r="15" spans="1:16" x14ac:dyDescent="0.25">
      <c r="J15" s="24"/>
      <c r="K15" s="24"/>
      <c r="L15" s="24"/>
      <c r="M15" s="24"/>
      <c r="N15" s="24"/>
      <c r="O15" s="24"/>
      <c r="P15" s="24"/>
    </row>
    <row r="16" spans="1:16" x14ac:dyDescent="0.25">
      <c r="J16" s="24"/>
      <c r="K16" s="24"/>
      <c r="L16" s="24"/>
      <c r="M16" s="24"/>
      <c r="N16" s="24"/>
      <c r="O16" s="24"/>
      <c r="P16" s="24"/>
    </row>
    <row r="17" spans="10:16" x14ac:dyDescent="0.25">
      <c r="J17" s="24"/>
      <c r="K17" s="24"/>
      <c r="L17" s="24"/>
      <c r="M17" s="24"/>
      <c r="N17" s="24"/>
      <c r="O17" s="24"/>
      <c r="P17" s="24"/>
    </row>
    <row r="18" spans="10:16" x14ac:dyDescent="0.25">
      <c r="J18" s="24"/>
      <c r="K18" s="24"/>
      <c r="L18" s="24"/>
      <c r="M18" s="24"/>
      <c r="N18" s="24"/>
      <c r="O18" s="24"/>
      <c r="P18" s="24"/>
    </row>
    <row r="19" spans="10:16" x14ac:dyDescent="0.25">
      <c r="J19" s="24"/>
      <c r="K19" s="24"/>
      <c r="L19" s="24"/>
      <c r="M19" s="24"/>
      <c r="N19" s="24"/>
      <c r="O19" s="24"/>
      <c r="P19" s="24"/>
    </row>
    <row r="20" spans="10:16" x14ac:dyDescent="0.25">
      <c r="J20" s="24"/>
      <c r="K20" s="24"/>
      <c r="L20" s="24"/>
      <c r="M20" s="24"/>
      <c r="N20" s="24"/>
      <c r="O20" s="24"/>
      <c r="P20" s="24"/>
    </row>
    <row r="21" spans="10:16" x14ac:dyDescent="0.25">
      <c r="J21" s="24"/>
      <c r="K21" s="24"/>
      <c r="L21" s="24"/>
      <c r="M21" s="24"/>
      <c r="N21" s="24"/>
      <c r="O21" s="24"/>
      <c r="P21" s="24"/>
    </row>
    <row r="22" spans="10:16" x14ac:dyDescent="0.25">
      <c r="J22" s="24"/>
      <c r="K22" s="24"/>
      <c r="L22" s="24"/>
      <c r="M22" s="24"/>
      <c r="N22" s="24"/>
      <c r="O22" s="24"/>
      <c r="P22" s="24"/>
    </row>
    <row r="23" spans="10:16" x14ac:dyDescent="0.25">
      <c r="J23" s="24"/>
      <c r="K23" s="24"/>
      <c r="L23" s="24"/>
      <c r="M23" s="24"/>
      <c r="N23" s="24"/>
      <c r="O23" s="24"/>
      <c r="P23" s="24"/>
    </row>
    <row r="24" spans="10:16" x14ac:dyDescent="0.25">
      <c r="J24" s="24"/>
      <c r="K24" s="24"/>
      <c r="L24" s="24"/>
      <c r="M24" s="24"/>
      <c r="N24" s="24"/>
      <c r="O24" s="24"/>
      <c r="P24" s="24"/>
    </row>
    <row r="25" spans="10:16" x14ac:dyDescent="0.25">
      <c r="J25" s="24"/>
      <c r="K25" s="24"/>
      <c r="L25" s="24"/>
      <c r="M25" s="24"/>
      <c r="N25" s="24"/>
      <c r="O25" s="24"/>
      <c r="P25" s="24"/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FDC7-93EA-44B7-BCFB-D62B46BCA534}">
  <sheetPr codeName="Foglio10"/>
  <dimension ref="B1:X47"/>
  <sheetViews>
    <sheetView showGridLines="0" workbookViewId="0">
      <selection activeCell="R9" sqref="R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44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15">
        <v>408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53783.284998681775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67">
        <v>2.028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25+(C6-2)*((24-25)/(2.053-2))</f>
        <v>24.471698113207545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1.8451326415094342E-5</v>
      </c>
      <c r="D8" s="37">
        <f>ABS(C7*D7*4.765*10^(-8))</f>
        <v>1.1660764150943394E-6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63</v>
      </c>
      <c r="J14" s="161"/>
      <c r="K14" s="161"/>
      <c r="L14" s="161"/>
      <c r="M14" s="162"/>
      <c r="N14" s="64"/>
      <c r="O14" s="160" t="s">
        <v>62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16.07</v>
      </c>
      <c r="C16" s="23">
        <f>B16</f>
        <v>16.07</v>
      </c>
      <c r="D16" s="37">
        <f>$H$4/C16</f>
        <v>3.1113876789047912E-5</v>
      </c>
      <c r="E16" s="108">
        <f>SQRT((((1/C16)*$K$4)^2)+(((-$H$4/(C16^2))*$K$5)^2))</f>
        <v>6.2976264674702168E-6</v>
      </c>
      <c r="F16" s="37">
        <f>SQRT((($H$5/(2*$C$5))^2)+((9*$C$8*D16)/(2*$C$9*$H$8)))-($H$5/(2*$C$5))</f>
        <v>5.149087474138873E-7</v>
      </c>
      <c r="G16" s="112">
        <f>SQRT(((9*$C$8)/((4*$C$9*$H$8)*SQRT((($H$5^2)/(4*($C$5^2)))+((9*$C$8*D16)/(2*$C$9*$H$8))))*E16)^2+((9*D16)/((4*$C$9*$H$8)*SQRT((($H$5^2)/(4*($C$5^2)))+((9*$C$8*D16)/(2*$C$9*$H$8))))*$D$8)^2)</f>
        <v>5.8568708854185829E-8</v>
      </c>
      <c r="I16" s="123">
        <v>3.86</v>
      </c>
      <c r="J16" s="23">
        <f>I16</f>
        <v>3.86</v>
      </c>
      <c r="K16" s="37">
        <f>$H$4/J16</f>
        <v>1.2953367875647668E-4</v>
      </c>
      <c r="L16" s="108">
        <f>SQRT((((1/J16)*$K$4)^2)+(((-$H$4/(J16^2))*$K$5)^2))</f>
        <v>3.0865724088451657E-5</v>
      </c>
      <c r="M16" s="122">
        <f>(-4/3)*PI()*($H$29^3)*$H$8*($C$9/$N$5)*(1-(K16/$D$29))</f>
        <v>2.8643895382165764E-19</v>
      </c>
      <c r="N16" s="46"/>
      <c r="O16" s="111">
        <v>7.52</v>
      </c>
      <c r="P16" s="40">
        <f>O16</f>
        <v>7.52</v>
      </c>
      <c r="Q16" s="37">
        <f>$H$4/P16</f>
        <v>6.6489361702127661E-5</v>
      </c>
      <c r="R16" s="108">
        <f>SQRT((((1/P16)*$K$4)^2)+(((-$H$4/(P16^2))*$K$5)^2))</f>
        <v>1.4013464697237595E-5</v>
      </c>
      <c r="S16" s="125">
        <f>((-1)*(-4/3)*PI()*($H$29^3)*$H$8*($C$9/$N$5)*(1+(Q16/$D$29)))</f>
        <v>2.9102297277043551E-19</v>
      </c>
      <c r="V16" s="2" t="s">
        <v>92</v>
      </c>
      <c r="W16" s="5">
        <f>AVERAGE(M16:M19,S16:S19)</f>
        <v>3.0374683238733676E-19</v>
      </c>
    </row>
    <row r="17" spans="2:24" x14ac:dyDescent="0.25">
      <c r="B17" s="111">
        <v>31.58</v>
      </c>
      <c r="C17" s="23">
        <f>B17-B16</f>
        <v>15.509999999999998</v>
      </c>
      <c r="D17" s="37">
        <f>$H$4/C17</f>
        <v>3.2237266279819473E-5</v>
      </c>
      <c r="E17" s="108">
        <f t="shared" ref="E17:E19" si="0">SQRT((((1/C17)*$K$4)^2)+(((-$H$4/(C17^2))*$K$5)^2))</f>
        <v>6.530671944354296E-6</v>
      </c>
      <c r="F17" s="37">
        <f>SQRT((($H$5/(2*$C$5))^2)+((9*$C$8*D17)/(2*$C$9*$H$8)))-($H$5/(2*$C$5))</f>
        <v>5.2479362498068256E-7</v>
      </c>
      <c r="G17" s="112">
        <f>SQRT(((9*$C$8)/((4*$C$9*$H$8)*SQRT((($H$5^2)/(4*($C$5^2)))+((9*$C$8*D17)/(2*$C$9*$H$8))))*E17)^2+((9*D17)/((4*$C$9*$H$8)*SQRT((($H$5^2)/(4*($C$5^2)))+((9*$C$8*D17)/(2*$C$9*$H$8))))*$D$8)^2)</f>
        <v>5.9669349296414586E-8</v>
      </c>
      <c r="I17" s="123">
        <v>7.55</v>
      </c>
      <c r="J17" s="23">
        <f>I17-I16</f>
        <v>3.69</v>
      </c>
      <c r="K17" s="37">
        <f>$H$4/J17</f>
        <v>1.3550135501355014E-4</v>
      </c>
      <c r="L17" s="108">
        <f t="shared" ref="L17:L19" si="1">SQRT((((1/J17)*$K$4)^2)+(((-$H$4/(J17^2))*$K$5)^2))</f>
        <v>3.2734339045887796E-5</v>
      </c>
      <c r="M17" s="122">
        <f>(-4/3)*PI()*($H$29^3)*$H$8*($C$9/$N$5)*(1-(K17/$D$29))</f>
        <v>3.0401905981646937E-19</v>
      </c>
      <c r="N17" s="46"/>
      <c r="O17" s="111">
        <v>15.33</v>
      </c>
      <c r="P17" s="40">
        <f>O17-O16</f>
        <v>7.8100000000000005</v>
      </c>
      <c r="Q17" s="37">
        <f t="shared" ref="Q17:Q19" si="2">$H$4/P17</f>
        <v>6.4020486555697818E-5</v>
      </c>
      <c r="R17" s="108">
        <f t="shared" ref="R17:R19" si="3">SQRT((((1/P17)*$K$4)^2)+(((-$H$4/(P17^2))*$K$5)^2))</f>
        <v>1.3444092233411742E-5</v>
      </c>
      <c r="S17" s="125">
        <f t="shared" ref="S17:S19" si="4">((-1)*(-4/3)*PI()*($H$29^3)*$H$8*($C$9/$N$5)*(1+(Q17/$D$29)))</f>
        <v>2.8374994305292241E-19</v>
      </c>
      <c r="V17" s="2" t="s">
        <v>93</v>
      </c>
      <c r="W17" s="5">
        <f>_xlfn.STDEV.P(M16:M19,S16:S19)</f>
        <v>1.9037070092299717E-20</v>
      </c>
    </row>
    <row r="18" spans="2:24" ht="18" x14ac:dyDescent="0.35">
      <c r="B18" s="111">
        <v>46.66</v>
      </c>
      <c r="C18" s="23">
        <f>B18-B17</f>
        <v>15.079999999999998</v>
      </c>
      <c r="D18" s="37">
        <f>$H$4/C18</f>
        <v>3.3156498673740057E-5</v>
      </c>
      <c r="E18" s="108">
        <f t="shared" si="0"/>
        <v>6.7218088398599114E-6</v>
      </c>
      <c r="F18" s="37">
        <f>SQRT((($H$5/(2*$C$5))^2)+((9*$C$8*D18)/(2*$C$9*$H$8)))-($H$5/(2*$C$5))</f>
        <v>5.3275529938818541E-7</v>
      </c>
      <c r="G18" s="112">
        <f>SQRT(((9*$C$8)/((4*$C$9*$H$8)*SQRT((($H$5^2)/(4*($C$5^2)))+((9*$C$8*D18)/(2*$C$9*$H$8))))*E18)^2+((9*D18)/((4*$C$9*$H$8)*SQRT((($H$5^2)/(4*($C$5^2)))+((9*$C$8*D18)/(2*$C$9*$H$8))))*$D$8)^2)</f>
        <v>6.0558769982323567E-8</v>
      </c>
      <c r="I18" s="123">
        <v>11.37</v>
      </c>
      <c r="J18" s="23">
        <f t="shared" ref="J18:J19" si="5">I18-I17</f>
        <v>3.8199999999999994</v>
      </c>
      <c r="K18" s="37">
        <f t="shared" ref="K18:K19" si="6">$H$4/J18</f>
        <v>1.3089005235602096E-4</v>
      </c>
      <c r="L18" s="108">
        <f t="shared" si="1"/>
        <v>3.1285790832284529E-5</v>
      </c>
      <c r="M18" s="122">
        <f>(-4/3)*PI()*($H$29^3)*$H$8*($C$9/$N$5)*(1-(K18/$D$29))</f>
        <v>2.9043467855962229E-19</v>
      </c>
      <c r="N18" s="46"/>
      <c r="O18" s="111">
        <v>21.91</v>
      </c>
      <c r="P18" s="40">
        <f t="shared" ref="P18:P19" si="7">O18-O17</f>
        <v>6.58</v>
      </c>
      <c r="Q18" s="37">
        <f t="shared" si="2"/>
        <v>7.5987841945288759E-5</v>
      </c>
      <c r="R18" s="108">
        <f t="shared" si="3"/>
        <v>1.6257518804707938E-5</v>
      </c>
      <c r="S18" s="125">
        <f t="shared" si="4"/>
        <v>3.1900443192993192E-19</v>
      </c>
      <c r="V18" s="2" t="s">
        <v>95</v>
      </c>
      <c r="W18" s="92">
        <f>ABS(M19-W16)/W17</f>
        <v>2.0736700692952814</v>
      </c>
    </row>
    <row r="19" spans="2:24" x14ac:dyDescent="0.25">
      <c r="B19" s="113">
        <v>61.88</v>
      </c>
      <c r="C19" s="114">
        <f t="shared" ref="C19" si="8">B19-B18</f>
        <v>15.220000000000006</v>
      </c>
      <c r="D19" s="115">
        <f t="shared" ref="D19" si="9">$H$4/C19</f>
        <v>3.2851511169513789E-5</v>
      </c>
      <c r="E19" s="116">
        <f t="shared" si="0"/>
        <v>6.6583474757979616E-6</v>
      </c>
      <c r="F19" s="115">
        <f>SQRT((($H$5/(2*$C$5))^2)+((9*$C$8*D19)/(2*$C$9*$H$8)))-($H$5/(2*$C$5))</f>
        <v>5.3012605032250034E-7</v>
      </c>
      <c r="G19" s="117">
        <f>SQRT(((9*$C$8)/((4*$C$9*$H$8)*SQRT((($H$5^2)/(4*($C$5^2)))+((9*$C$8*D19)/(2*$C$9*$H$8))))*E19)^2+((9*D19)/((4*$C$9*$H$8)*SQRT((($H$5^2)/(4*($C$5^2)))+((9*$C$8*D19)/(2*$C$9*$H$8))))*$D$8)^2)</f>
        <v>6.026475274387179E-8</v>
      </c>
      <c r="I19" s="126">
        <v>14.73</v>
      </c>
      <c r="J19" s="114">
        <f t="shared" si="5"/>
        <v>3.3600000000000012</v>
      </c>
      <c r="K19" s="115">
        <f t="shared" si="6"/>
        <v>1.4880952380952377E-4</v>
      </c>
      <c r="L19" s="116">
        <f t="shared" si="1"/>
        <v>3.7096359157129383E-5</v>
      </c>
      <c r="M19" s="154">
        <f>(-4/3)*PI()*($H$29^3)*$H$8*($C$9/$N$5)*(1-(K19/$D$29))</f>
        <v>3.4322343484481504E-19</v>
      </c>
      <c r="N19" s="46"/>
      <c r="O19" s="126">
        <v>28.7</v>
      </c>
      <c r="P19" s="127">
        <f t="shared" si="7"/>
        <v>6.7899999999999991</v>
      </c>
      <c r="Q19" s="115">
        <f t="shared" si="2"/>
        <v>7.3637702503681895E-5</v>
      </c>
      <c r="R19" s="116">
        <f t="shared" si="3"/>
        <v>1.569407777604443E-5</v>
      </c>
      <c r="S19" s="128">
        <f t="shared" si="4"/>
        <v>3.1208118430284006E-19</v>
      </c>
      <c r="V19" s="2" t="s">
        <v>96</v>
      </c>
      <c r="W19" s="93">
        <f>100%-96.15%</f>
        <v>3.8499999999999979E-2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0.30799999999999983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64" t="s">
        <v>116</v>
      </c>
      <c r="K22" s="164"/>
      <c r="L22" s="164"/>
      <c r="M22" s="164"/>
      <c r="N22" s="164"/>
      <c r="O22" s="164"/>
      <c r="P22" s="164"/>
      <c r="Q22" s="164"/>
      <c r="R22" s="164"/>
      <c r="S22" s="164"/>
      <c r="T22" s="149"/>
      <c r="U22" s="24"/>
      <c r="V22" s="24"/>
      <c r="W22" s="24"/>
      <c r="X22" s="24"/>
    </row>
    <row r="23" spans="2:24" x14ac:dyDescent="0.25">
      <c r="B23" s="132">
        <f>D16</f>
        <v>3.1113876789047912E-5</v>
      </c>
      <c r="C23" s="22">
        <f>1/(E16^2)</f>
        <v>25214258715.767292</v>
      </c>
      <c r="D23" s="122">
        <f>B23*C23</f>
        <v>784513.33900956099</v>
      </c>
      <c r="F23" s="132">
        <f>F16</f>
        <v>5.149087474138873E-7</v>
      </c>
      <c r="G23" s="22">
        <f>1/(G16^2)</f>
        <v>291520231221061.81</v>
      </c>
      <c r="H23" s="122">
        <f>F23*G23</f>
        <v>150106317.10384375</v>
      </c>
      <c r="J23" s="165" t="s">
        <v>117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50"/>
      <c r="U23" s="24"/>
      <c r="V23" s="24"/>
      <c r="W23" s="24"/>
      <c r="X23" s="24"/>
    </row>
    <row r="24" spans="2:24" x14ac:dyDescent="0.25">
      <c r="B24" s="132">
        <f>D17</f>
        <v>3.2237266279819473E-5</v>
      </c>
      <c r="C24" s="22">
        <f>1/(E17^2)</f>
        <v>23446836945.493721</v>
      </c>
      <c r="D24" s="122">
        <f t="shared" ref="D24:D26" si="10">B24*C24</f>
        <v>755861.92603139009</v>
      </c>
      <c r="F24" s="132">
        <f>F17</f>
        <v>5.2479362498068256E-7</v>
      </c>
      <c r="G24" s="22">
        <f>1/(G17^2)</f>
        <v>280864853457237.69</v>
      </c>
      <c r="H24" s="122">
        <f t="shared" ref="H24:H25" si="11">F24*G24</f>
        <v>147396084.57549196</v>
      </c>
      <c r="J24" s="60"/>
      <c r="K24" s="61"/>
      <c r="L24" s="61"/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3.3156498673740057E-5</v>
      </c>
      <c r="C25" s="22">
        <f>1/(E18^2)</f>
        <v>22132357924.268276</v>
      </c>
      <c r="D25" s="122">
        <f t="shared" si="10"/>
        <v>733831.49616274133</v>
      </c>
      <c r="F25" s="132">
        <f>F18</f>
        <v>5.3275529938818541E-7</v>
      </c>
      <c r="G25" s="22">
        <f t="shared" ref="G25:G26" si="12">1/(G18^2)</f>
        <v>272675368591200.06</v>
      </c>
      <c r="H25" s="122">
        <f t="shared" si="11"/>
        <v>145269247.6295886</v>
      </c>
      <c r="J25" s="140"/>
      <c r="K25" s="141" t="s">
        <v>26</v>
      </c>
      <c r="L25" s="142" t="s">
        <v>27</v>
      </c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3.2851511169513789E-5</v>
      </c>
      <c r="C26" s="22">
        <f>1/(E19^2)</f>
        <v>22556259824.597408</v>
      </c>
      <c r="D26" s="122">
        <f t="shared" si="10"/>
        <v>741007.22157021693</v>
      </c>
      <c r="F26" s="132">
        <f>F19</f>
        <v>5.3012605032250034E-7</v>
      </c>
      <c r="G26" s="22">
        <f t="shared" si="12"/>
        <v>275342494012133.91</v>
      </c>
      <c r="H26" s="122">
        <f>F26*G26</f>
        <v>145966228.83659926</v>
      </c>
      <c r="J26" s="143" t="s">
        <v>25</v>
      </c>
      <c r="K26" s="18">
        <v>2.028</v>
      </c>
      <c r="L26" s="144">
        <v>1E-3</v>
      </c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145" t="s">
        <v>24</v>
      </c>
      <c r="K27" s="146">
        <f>25+(K26-2)*((24-25)/(2.053-2))</f>
        <v>24.471698113207545</v>
      </c>
      <c r="L27" s="147">
        <v>1</v>
      </c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93349713410.126709</v>
      </c>
      <c r="D28" s="122">
        <f>SUM(D23:D26)</f>
        <v>3015213.9827739093</v>
      </c>
      <c r="F28" s="135"/>
      <c r="G28" s="22">
        <f>SUM(G23:G26)</f>
        <v>1120402947281633.4</v>
      </c>
      <c r="H28" s="122">
        <f>SUM(H23:H26)</f>
        <v>588737878.14552355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3.2300195390281881E-5</v>
      </c>
      <c r="F29" s="135"/>
      <c r="G29" s="17" t="s">
        <v>12</v>
      </c>
      <c r="H29" s="119">
        <f>$H$28/$G$28</f>
        <v>5.254697692236021E-7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3.2729811606966449E-6</v>
      </c>
      <c r="E30" s="1"/>
      <c r="F30" s="139"/>
      <c r="G30" s="137" t="s">
        <v>27</v>
      </c>
      <c r="H30" s="117">
        <f>1/SQRT(G28)</f>
        <v>2.9875341525729224E-8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8">
    <mergeCell ref="J22:S22"/>
    <mergeCell ref="J23:S23"/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C3EB-3E2B-4DC9-B7FD-246AE029795E}">
  <sheetPr codeName="Foglio11"/>
  <dimension ref="B1:X47"/>
  <sheetViews>
    <sheetView showGridLines="0" workbookViewId="0">
      <selection activeCell="S5" sqref="S5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4" s="24" customFormat="1" ht="27" customHeight="1" x14ac:dyDescent="0.25">
      <c r="B1" s="157" t="s">
        <v>45</v>
      </c>
      <c r="C1" s="157"/>
      <c r="D1" s="157"/>
      <c r="E1" s="157"/>
      <c r="F1" s="157"/>
      <c r="G1" s="157"/>
      <c r="H1" s="157"/>
      <c r="I1" s="157"/>
      <c r="J1" s="157"/>
    </row>
    <row r="2" spans="2:24" x14ac:dyDescent="0.25">
      <c r="G2"/>
      <c r="H2" s="2"/>
    </row>
    <row r="3" spans="2:24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4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408</v>
      </c>
      <c r="O4" s="16">
        <v>1</v>
      </c>
    </row>
    <row r="5" spans="2:24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53783.284998681775</v>
      </c>
      <c r="O5" s="32">
        <f>SQRT((O4/C4)^2+(D4*C4/(N4^2))^2)</f>
        <v>131.82177695755337</v>
      </c>
    </row>
    <row r="6" spans="2:24" ht="18" x14ac:dyDescent="0.35">
      <c r="B6" s="17" t="s">
        <v>25</v>
      </c>
      <c r="C6" s="18">
        <v>2.0259999999999998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4" ht="18" x14ac:dyDescent="0.35">
      <c r="B7" s="17" t="s">
        <v>24</v>
      </c>
      <c r="C7" s="20">
        <f>25+(C6-2)*((24-25)/(2.053-2))</f>
        <v>24.509433962264154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4" x14ac:dyDescent="0.25">
      <c r="B8" s="21" t="s">
        <v>30</v>
      </c>
      <c r="C8" s="22">
        <f>((1.8+($C$7-15)*4.765*10^(-3))*10^(-5))</f>
        <v>1.845312452830189E-5</v>
      </c>
      <c r="D8" s="37">
        <f>ABS(C7*D7*4.765*10^(-8))</f>
        <v>1.1678745283018868E-6</v>
      </c>
      <c r="E8" s="9"/>
      <c r="F8" s="9"/>
      <c r="G8" s="21" t="s">
        <v>5</v>
      </c>
      <c r="H8" s="23">
        <f>H6-H7</f>
        <v>858.70699999999999</v>
      </c>
      <c r="I8" s="6"/>
    </row>
    <row r="9" spans="2:24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4" x14ac:dyDescent="0.25">
      <c r="G10"/>
      <c r="H10" s="2"/>
    </row>
    <row r="11" spans="2:24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4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4" x14ac:dyDescent="0.25">
      <c r="G13"/>
    </row>
    <row r="14" spans="2:24" x14ac:dyDescent="0.25">
      <c r="B14" s="160" t="s">
        <v>6</v>
      </c>
      <c r="C14" s="161"/>
      <c r="D14" s="161"/>
      <c r="E14" s="161"/>
      <c r="F14" s="161"/>
      <c r="G14" s="162"/>
      <c r="I14" s="160" t="s">
        <v>63</v>
      </c>
      <c r="J14" s="161"/>
      <c r="K14" s="161"/>
      <c r="L14" s="161"/>
      <c r="M14" s="162"/>
      <c r="N14" s="64"/>
      <c r="O14" s="160" t="s">
        <v>62</v>
      </c>
      <c r="P14" s="161"/>
      <c r="Q14" s="161"/>
      <c r="R14" s="161"/>
      <c r="S14" s="162"/>
    </row>
    <row r="15" spans="2:24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4" x14ac:dyDescent="0.25">
      <c r="B16" s="111">
        <v>6.75</v>
      </c>
      <c r="C16" s="23">
        <f>B16</f>
        <v>6.75</v>
      </c>
      <c r="D16" s="37">
        <f>$H$4/C16</f>
        <v>7.4074074074074073E-5</v>
      </c>
      <c r="E16" s="37">
        <f>SQRT((((1/C16)*$K$4)^2)+(((-$H$4/(C16^2))*$K$5)^2))</f>
        <v>1.5798277145556071E-5</v>
      </c>
      <c r="F16" s="37">
        <f>SQRT((($H$5/(2*$C$5))^2)+((9*$C$8*D16)/(2*$C$9*$H$8)))-($H$5/(2*$C$5))</f>
        <v>8.1517807041975968E-7</v>
      </c>
      <c r="G16" s="112">
        <f>SQRT(((9*$C$8)/((4*$C$9*$H$8)*SQRT((($H$5^2)/(4*($C$5^2)))+((9*$C$8*D16)/(2*$C$9*$H$8))))*E16)^2+((9*D16)/((4*$C$9*$H$8)*SQRT((($H$5^2)/(4*($C$5^2)))+((9*$C$8*D16)/(2*$C$9*$H$8))))*$D$8)^2)</f>
        <v>9.4964022496756795E-8</v>
      </c>
      <c r="I16" s="123">
        <v>2.1</v>
      </c>
      <c r="J16" s="23">
        <f>I16</f>
        <v>2.1</v>
      </c>
      <c r="K16" s="37">
        <f>$H$4/J16</f>
        <v>2.380952380952381E-4</v>
      </c>
      <c r="L16" s="108">
        <f>SQRT((((1/J16)*$K$4)^2)+(((-$H$4/(J16^2))*$K$5)^2))</f>
        <v>7.4035499851766469E-5</v>
      </c>
      <c r="M16" s="119">
        <f>(-4/3)*PI()*($H$29^3)*$H$8*($C$9/$N$5)*(1-(K16/$D$29))</f>
        <v>7.8447747277117544E-19</v>
      </c>
      <c r="N16" s="46"/>
      <c r="O16" s="111">
        <v>5.23</v>
      </c>
      <c r="P16" s="40">
        <f>O16</f>
        <v>5.23</v>
      </c>
      <c r="Q16" s="37">
        <f>$H$4/P16</f>
        <v>9.5602294455066921E-5</v>
      </c>
      <c r="R16" s="108">
        <f>SQRT((((1/P16)*$K$4)^2)+(((-$H$4/(P16^2))*$K$5)^2))</f>
        <v>2.1192637131140445E-5</v>
      </c>
      <c r="S16" s="125">
        <f>((-1)*(-4/3)*PI()*($H$29^3)*$H$8*($C$9/$N$5)*(1+(Q16/$D$29)))</f>
        <v>7.817673542802644E-19</v>
      </c>
      <c r="V16" s="2" t="s">
        <v>92</v>
      </c>
      <c r="W16" s="5">
        <f>AVERAGE(M16:M19,S16:S19)</f>
        <v>8.0638475733221408E-19</v>
      </c>
      <c r="X16" s="5">
        <f>AVERAGE(M16,M18,S16:S19)</f>
        <v>8.022309590751593E-19</v>
      </c>
    </row>
    <row r="17" spans="2:24" x14ac:dyDescent="0.25">
      <c r="B17" s="111">
        <v>13.92</v>
      </c>
      <c r="C17" s="23">
        <f>B17-B16</f>
        <v>7.17</v>
      </c>
      <c r="D17" s="37">
        <f>$H$4/C17</f>
        <v>6.9735006973500698E-5</v>
      </c>
      <c r="E17" s="37">
        <f t="shared" ref="E17:E19" si="0">SQRT((((1/C17)*$K$4)^2)+(((-$H$4/(C17^2))*$K$5)^2))</f>
        <v>1.4770488711359497E-5</v>
      </c>
      <c r="F17" s="37">
        <f>SQRT((($H$5/(2*$C$5))^2)+((9*$C$8*D17)/(2*$C$9*$H$8)))-($H$5/(2*$C$5))</f>
        <v>7.8979703322623083E-7</v>
      </c>
      <c r="G17" s="112">
        <f>SQRT(((9*$C$8)/((4*$C$9*$H$8)*SQRT((($H$5^2)/(4*($C$5^2)))+((9*$C$8*D17)/(2*$C$9*$H$8))))*E17)^2+((9*D17)/((4*$C$9*$H$8)*SQRT((($H$5^2)/(4*($C$5^2)))+((9*$C$8*D17)/(2*$C$9*$H$8))))*$D$8)^2)</f>
        <v>9.1551615623718181E-8</v>
      </c>
      <c r="I17" s="123">
        <v>4.43</v>
      </c>
      <c r="J17" s="23">
        <f>I17-I16</f>
        <v>2.3299999999999996</v>
      </c>
      <c r="K17" s="37">
        <f>$H$4/J17</f>
        <v>2.1459227467811163E-4</v>
      </c>
      <c r="L17" s="108">
        <f t="shared" ref="L17:L19" si="1">SQRT((((1/J17)*$K$4)^2)+(((-$H$4/(J17^2))*$K$5)^2))</f>
        <v>6.294904239828296E-5</v>
      </c>
      <c r="M17" s="148">
        <f>(-4/3)*PI()*($H$29^3)*$H$8*($C$9/$N$5)*(1-(K17/$D$29))</f>
        <v>6.7416381659541625E-19</v>
      </c>
      <c r="N17" s="46"/>
      <c r="O17" s="111">
        <v>10.59</v>
      </c>
      <c r="P17" s="40">
        <f>O17-O16</f>
        <v>5.3599999999999994</v>
      </c>
      <c r="Q17" s="37">
        <f t="shared" ref="Q17:Q19" si="2">$H$4/P17</f>
        <v>9.3283582089552253E-5</v>
      </c>
      <c r="R17" s="108">
        <f t="shared" ref="R17:R19" si="3">SQRT((((1/P17)*$K$4)^2)+(((-$H$4/(P17^2))*$K$5)^2))</f>
        <v>2.0586278323118285E-5</v>
      </c>
      <c r="S17" s="125">
        <f t="shared" ref="S17:S19" si="4">((-1)*(-4/3)*PI()*($H$29^3)*$H$8*($C$9/$N$5)*(1+(Q17/$D$29)))</f>
        <v>7.7088423141102323E-19</v>
      </c>
      <c r="V17" s="2" t="s">
        <v>93</v>
      </c>
      <c r="W17" s="5">
        <f>_xlfn.STDEV.P(M16:M19,S16:S19)</f>
        <v>8.6342400027271974E-20</v>
      </c>
      <c r="X17" s="5">
        <f>_xlfn.STDEV.P(M16,M18,S16:S19)</f>
        <v>5.3789755785265638E-20</v>
      </c>
    </row>
    <row r="18" spans="2:24" ht="18" x14ac:dyDescent="0.35">
      <c r="B18" s="111">
        <v>20.57</v>
      </c>
      <c r="C18" s="23">
        <f>B18-B17</f>
        <v>6.65</v>
      </c>
      <c r="D18" s="37">
        <f>$H$4/C18</f>
        <v>7.5187969924812026E-5</v>
      </c>
      <c r="E18" s="37">
        <f t="shared" si="0"/>
        <v>1.6065125320916973E-5</v>
      </c>
      <c r="F18" s="37">
        <f>SQRT((($H$5/(2*$C$5))^2)+((9*$C$8*D18)/(2*$C$9*$H$8)))-($H$5/(2*$C$5))</f>
        <v>8.2157318197093726E-7</v>
      </c>
      <c r="G18" s="112">
        <f>SQRT(((9*$C$8)/((4*$C$9*$H$8)*SQRT((($H$5^2)/(4*($C$5^2)))+((9*$C$8*D18)/(2*$C$9*$H$8))))*E18)^2+((9*D18)/((4*$C$9*$H$8)*SQRT((($H$5^2)/(4*($C$5^2)))+((9*$C$8*D18)/(2*$C$9*$H$8))))*$D$8)^2)</f>
        <v>9.5837529856785618E-8</v>
      </c>
      <c r="I18" s="123">
        <v>6.3</v>
      </c>
      <c r="J18" s="23">
        <f t="shared" ref="J18:J19" si="5">I18-I17</f>
        <v>1.87</v>
      </c>
      <c r="K18" s="37">
        <f t="shared" ref="K18:K19" si="6">$H$4/J18</f>
        <v>2.6737967914438503E-4</v>
      </c>
      <c r="L18" s="108">
        <f t="shared" si="1"/>
        <v>8.9279149030824719E-5</v>
      </c>
      <c r="M18" s="148">
        <f>(-4/3)*PI()*($H$29^3)*$H$8*($C$9/$N$5)*(1-(K18/$D$29))</f>
        <v>9.2192710854097201E-19</v>
      </c>
      <c r="N18" s="46"/>
      <c r="O18" s="111">
        <v>15.81</v>
      </c>
      <c r="P18" s="40">
        <f t="shared" ref="P18:P19" si="7">O18-O17</f>
        <v>5.2200000000000006</v>
      </c>
      <c r="Q18" s="37">
        <f t="shared" si="2"/>
        <v>9.578544061302681E-5</v>
      </c>
      <c r="R18" s="108">
        <f t="shared" si="3"/>
        <v>2.124080764667505E-5</v>
      </c>
      <c r="S18" s="125">
        <f t="shared" si="4"/>
        <v>7.826269702333902E-19</v>
      </c>
      <c r="V18" s="2" t="s">
        <v>95</v>
      </c>
      <c r="W18" s="92">
        <f>ABS(M19-W16)/W17</f>
        <v>1.8200065116268631</v>
      </c>
    </row>
    <row r="19" spans="2:24" x14ac:dyDescent="0.25">
      <c r="B19" s="126">
        <v>28.1</v>
      </c>
      <c r="C19" s="114">
        <f t="shared" ref="C19" si="8">B19-B18</f>
        <v>7.5300000000000011</v>
      </c>
      <c r="D19" s="115">
        <f t="shared" ref="D19" si="9">$H$4/C19</f>
        <v>6.640106241699867E-5</v>
      </c>
      <c r="E19" s="115">
        <f t="shared" si="0"/>
        <v>1.3993005968233609E-5</v>
      </c>
      <c r="F19" s="115">
        <f>SQRT((($H$5/(2*$C$5))^2)+((9*$C$8*D19)/(2*$C$9*$H$8)))-($H$5/(2*$C$5))</f>
        <v>7.6975540840778098E-7</v>
      </c>
      <c r="G19" s="117">
        <f>SQRT(((9*$C$8)/((4*$C$9*$H$8)*SQRT((($H$5^2)/(4*($C$5^2)))+((9*$C$8*D19)/(2*$C$9*$H$8))))*E19)^2+((9*D19)/((4*$C$9*$H$8)*SQRT((($H$5^2)/(4*($C$5^2)))+((9*$C$8*D19)/(2*$C$9*$H$8))))*$D$8)^2)</f>
        <v>8.8915199725986837E-8</v>
      </c>
      <c r="I19" s="126">
        <v>8.11</v>
      </c>
      <c r="J19" s="114">
        <f t="shared" si="5"/>
        <v>1.8099999999999996</v>
      </c>
      <c r="K19" s="115">
        <f t="shared" si="6"/>
        <v>2.7624309392265201E-4</v>
      </c>
      <c r="L19" s="116">
        <f t="shared" si="1"/>
        <v>9.4210740712701686E-5</v>
      </c>
      <c r="M19" s="153">
        <f>(-4/3)*PI()*($H$29^3)*$H$8*($C$9/$N$5)*(1-(K19/$D$29))</f>
        <v>9.6352848761134053E-19</v>
      </c>
      <c r="N19" s="46"/>
      <c r="O19" s="113">
        <v>21.16</v>
      </c>
      <c r="P19" s="127">
        <f t="shared" si="7"/>
        <v>5.35</v>
      </c>
      <c r="Q19" s="115">
        <f t="shared" si="2"/>
        <v>9.3457943925233654E-5</v>
      </c>
      <c r="R19" s="116">
        <f t="shared" si="3"/>
        <v>2.0631650746220899E-5</v>
      </c>
      <c r="S19" s="128">
        <f t="shared" si="4"/>
        <v>7.7170261721413081E-19</v>
      </c>
      <c r="V19" s="2" t="s">
        <v>96</v>
      </c>
      <c r="W19" s="93">
        <f>100%-92.97%</f>
        <v>7.0300000000000029E-2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0.56240000000000023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64" t="s">
        <v>116</v>
      </c>
      <c r="K22" s="164"/>
      <c r="L22" s="164"/>
      <c r="M22" s="164"/>
      <c r="N22" s="164"/>
      <c r="O22" s="164"/>
      <c r="P22" s="164"/>
      <c r="Q22" s="164"/>
      <c r="R22" s="164"/>
      <c r="S22" s="164"/>
      <c r="T22" s="149"/>
      <c r="U22" s="24"/>
      <c r="V22" s="24"/>
      <c r="W22" s="24"/>
      <c r="X22" s="24"/>
    </row>
    <row r="23" spans="2:24" x14ac:dyDescent="0.25">
      <c r="B23" s="132">
        <f>D16</f>
        <v>7.4074074074074073E-5</v>
      </c>
      <c r="C23" s="22">
        <f>1/(E16^2)</f>
        <v>4006642038.6007233</v>
      </c>
      <c r="D23" s="122">
        <f>B23*C23</f>
        <v>296788.2991556091</v>
      </c>
      <c r="F23" s="132">
        <f>F16</f>
        <v>8.1517807041975968E-7</v>
      </c>
      <c r="G23" s="22">
        <f>1/(G16^2)</f>
        <v>110887296576547.31</v>
      </c>
      <c r="H23" s="122">
        <f>F23*G23</f>
        <v>90392892.45733346</v>
      </c>
      <c r="J23" s="165" t="s">
        <v>117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50"/>
      <c r="U23" s="24"/>
      <c r="V23" s="24"/>
      <c r="W23" s="24"/>
      <c r="X23" s="24"/>
    </row>
    <row r="24" spans="2:24" x14ac:dyDescent="0.25">
      <c r="B24" s="132">
        <f>D17</f>
        <v>6.9735006973500698E-5</v>
      </c>
      <c r="C24" s="22">
        <f>1/(E17^2)</f>
        <v>4583637563.6892138</v>
      </c>
      <c r="D24" s="122">
        <f t="shared" ref="D24:D26" si="10">B24*C24</f>
        <v>319639.99746786704</v>
      </c>
      <c r="F24" s="132">
        <f>F17</f>
        <v>7.8979703322623083E-7</v>
      </c>
      <c r="G24" s="22">
        <f>1/(G17^2)</f>
        <v>119307562909843.47</v>
      </c>
      <c r="H24" s="122">
        <f t="shared" ref="H24:H25" si="11">F24*G24</f>
        <v>94228759.227646261</v>
      </c>
      <c r="J24" s="60"/>
      <c r="K24" s="61"/>
      <c r="L24" s="61"/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7.5187969924812026E-5</v>
      </c>
      <c r="C25" s="22">
        <f>1/(E18^2)</f>
        <v>3874643630.1946607</v>
      </c>
      <c r="D25" s="122">
        <f t="shared" si="10"/>
        <v>291326.58873644064</v>
      </c>
      <c r="F25" s="132">
        <f>F18</f>
        <v>8.2157318197093726E-7</v>
      </c>
      <c r="G25" s="22">
        <f t="shared" ref="G25:G26" si="12">1/(G18^2)</f>
        <v>108875152637482.27</v>
      </c>
      <c r="H25" s="122">
        <f t="shared" si="11"/>
        <v>89448905.58994779</v>
      </c>
      <c r="J25" s="140"/>
      <c r="K25" s="141" t="s">
        <v>26</v>
      </c>
      <c r="L25" s="142" t="s">
        <v>27</v>
      </c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6.640106241699867E-5</v>
      </c>
      <c r="C26" s="22">
        <f>1/(E19^2)</f>
        <v>5107142329.6728086</v>
      </c>
      <c r="D26" s="122">
        <f t="shared" si="10"/>
        <v>339119.67660510016</v>
      </c>
      <c r="F26" s="132">
        <f>F19</f>
        <v>7.6975540840778098E-7</v>
      </c>
      <c r="G26" s="22">
        <f t="shared" si="12"/>
        <v>126487609033178.41</v>
      </c>
      <c r="H26" s="122">
        <f>F26*G26</f>
        <v>97364521.149857968</v>
      </c>
      <c r="J26" s="143" t="s">
        <v>25</v>
      </c>
      <c r="K26" s="18">
        <v>2.0259999999999998</v>
      </c>
      <c r="L26" s="144">
        <v>1E-3</v>
      </c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145" t="s">
        <v>24</v>
      </c>
      <c r="K27" s="146">
        <f>25+(K26-2)*((24-25)/(2.053-2))</f>
        <v>24.509433962264154</v>
      </c>
      <c r="L27" s="147">
        <v>1</v>
      </c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17572065562.157406</v>
      </c>
      <c r="D28" s="122">
        <f>SUM(D23:D26)</f>
        <v>1246874.5619650169</v>
      </c>
      <c r="F28" s="135"/>
      <c r="G28" s="22">
        <f>SUM(G23:G26)</f>
        <v>465557621157051.5</v>
      </c>
      <c r="H28" s="122">
        <f>SUM(H23:H26)</f>
        <v>371435078.42478549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7.0957768598942797E-5</v>
      </c>
      <c r="F29" s="135"/>
      <c r="G29" s="17" t="s">
        <v>12</v>
      </c>
      <c r="H29" s="119">
        <f>$H$28/$G$28</f>
        <v>7.9782837085054475E-7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7.5437726693415274E-6</v>
      </c>
      <c r="E30" s="1"/>
      <c r="F30" s="139"/>
      <c r="G30" s="137" t="s">
        <v>27</v>
      </c>
      <c r="H30" s="117">
        <f>1/SQRT(G28)</f>
        <v>4.6346109115990338E-8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8">
    <mergeCell ref="J22:S22"/>
    <mergeCell ref="J23:S23"/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164A-DA48-4695-84FF-DCDB3828FAE2}">
  <sheetPr codeName="Foglio12"/>
  <dimension ref="A2:C10"/>
  <sheetViews>
    <sheetView zoomScale="90" zoomScaleNormal="205" workbookViewId="0">
      <selection activeCell="P14" sqref="P14"/>
    </sheetView>
  </sheetViews>
  <sheetFormatPr defaultRowHeight="15" x14ac:dyDescent="0.25"/>
  <cols>
    <col min="2" max="2" width="10.42578125" bestFit="1" customWidth="1"/>
  </cols>
  <sheetData>
    <row r="2" spans="1:3" x14ac:dyDescent="0.25">
      <c r="A2" s="11"/>
      <c r="B2" s="12" t="s">
        <v>0</v>
      </c>
      <c r="C2" s="12" t="s">
        <v>1</v>
      </c>
    </row>
    <row r="3" spans="1:3" x14ac:dyDescent="0.25">
      <c r="A3" s="11">
        <v>1</v>
      </c>
      <c r="B3" s="11">
        <v>7.62</v>
      </c>
      <c r="C3" s="11">
        <v>0.01</v>
      </c>
    </row>
    <row r="4" spans="1:3" x14ac:dyDescent="0.25">
      <c r="A4" s="11">
        <v>2</v>
      </c>
      <c r="B4" s="11">
        <v>7.63</v>
      </c>
      <c r="C4" s="11">
        <v>0.01</v>
      </c>
    </row>
    <row r="5" spans="1:3" x14ac:dyDescent="0.25">
      <c r="A5" s="11">
        <v>3</v>
      </c>
      <c r="B5" s="11">
        <v>7.63</v>
      </c>
      <c r="C5" s="11">
        <v>0.01</v>
      </c>
    </row>
    <row r="6" spans="1:3" x14ac:dyDescent="0.25">
      <c r="A6" s="11">
        <v>4</v>
      </c>
      <c r="B6" s="11">
        <v>7.63</v>
      </c>
      <c r="C6" s="11">
        <v>0.01</v>
      </c>
    </row>
    <row r="7" spans="1:3" x14ac:dyDescent="0.25">
      <c r="A7" s="11">
        <v>5</v>
      </c>
      <c r="B7" s="11">
        <v>7.63</v>
      </c>
      <c r="C7" s="11">
        <v>0.01</v>
      </c>
    </row>
    <row r="8" spans="1:3" x14ac:dyDescent="0.25">
      <c r="A8" s="11"/>
      <c r="B8" s="11"/>
      <c r="C8" s="11"/>
    </row>
    <row r="9" spans="1:3" x14ac:dyDescent="0.25">
      <c r="A9" s="11"/>
      <c r="B9" s="12" t="s">
        <v>2</v>
      </c>
      <c r="C9" s="12" t="s">
        <v>28</v>
      </c>
    </row>
    <row r="10" spans="1:3" x14ac:dyDescent="0.25">
      <c r="A10" s="11"/>
      <c r="B10" s="13">
        <f>AVERAGE(B3:B7)</f>
        <v>7.6280000000000001</v>
      </c>
      <c r="C10" s="13">
        <f>C3/SQRT(5)</f>
        <v>4.4721359549995789E-3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A41F-8835-4F8A-ADF1-4B396C9BBB3F}">
  <sheetPr codeName="Foglio13"/>
  <dimension ref="B1:W43"/>
  <sheetViews>
    <sheetView showGridLines="0" workbookViewId="0">
      <selection activeCell="U9" sqref="U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86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402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v>0.5</v>
      </c>
      <c r="M5" s="72" t="s">
        <v>38</v>
      </c>
      <c r="N5" s="49">
        <f>$N$4/$C$4</f>
        <v>52700.576822233874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2.0699999999999998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24+(C6-2.053)*((23-24)/(2.11-2.053))</f>
        <v>23.701754385964914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1.8414638596491229E-5</v>
      </c>
      <c r="D8" s="46">
        <f>ABS(C7*D7*4.765*10^(-8))</f>
        <v>1.1293885964912281E-6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74</v>
      </c>
      <c r="J14" s="161"/>
      <c r="K14" s="161"/>
      <c r="L14" s="161"/>
      <c r="M14" s="162"/>
      <c r="N14" s="77"/>
      <c r="O14" s="160" t="s">
        <v>73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12.95</v>
      </c>
      <c r="C16" s="23">
        <f>B16</f>
        <v>12.95</v>
      </c>
      <c r="D16" s="37">
        <f>$H$4/C16</f>
        <v>3.8610038610038613E-5</v>
      </c>
      <c r="E16" s="108">
        <f>SQRT((((1/C16)*$K$4)^2)+(((-$H$4/(C16^2))*$K$5)^2))</f>
        <v>7.8645848168780208E-6</v>
      </c>
      <c r="F16" s="37">
        <f>SQRT((($H$5/(2*$C$5))^2)+((9*$C$8*D16)/(2*$C$9*$H$8)))-($H$5/(2*$C$5))</f>
        <v>5.7727262264206671E-7</v>
      </c>
      <c r="G16" s="112">
        <f>SQRT(((9*$C$8)/((4*$C$9*$H$8)*SQRT((($H$5^2)/(4*($C$5^2)))+((9*$C$8*D16)/(2*$C$9*$H$8))))*E16)^2+((9*D16)/((4*$C$9*$H$8)*SQRT((($H$5^2)/(4*($C$5^2)))+((9*$C$8*D16)/(2*$C$9*$H$8))))*$D$8)^2)</f>
        <v>6.5422299459940136E-8</v>
      </c>
      <c r="I16" s="171">
        <v>1.3</v>
      </c>
      <c r="J16" s="172">
        <f>I16</f>
        <v>1.3</v>
      </c>
      <c r="K16" s="57">
        <f>$H$4/J16</f>
        <v>3.8461538461538462E-4</v>
      </c>
      <c r="L16" s="57">
        <f>SQRT((((1/J16)*$K$4)^2)+(((-$H$4/(J16^2))*$K$5)^2))</f>
        <v>1.6673376098941267E-4</v>
      </c>
      <c r="M16" s="121">
        <f>(-4/3)*PI()*($H$29^3)*$H$8*($C$9/$N$5)*(1-(K16/$D$29))</f>
        <v>1.2079595103761883E-18</v>
      </c>
      <c r="N16" s="170"/>
      <c r="O16" s="171">
        <v>1.1200000000000001</v>
      </c>
      <c r="P16" s="176">
        <f>O16</f>
        <v>1.1200000000000001</v>
      </c>
      <c r="Q16" s="57">
        <f>$H$4/P16</f>
        <v>4.4642857142857141E-4</v>
      </c>
      <c r="R16" s="57">
        <f>SQRT((((1/P16)*$K$4)^2)+(((-$H$4/(P16^2))*$K$5)^2))</f>
        <v>2.1838456602015662E-4</v>
      </c>
      <c r="S16" s="177">
        <f>((-1)*(-4/3)*PI()*($H$29^3)*$H$8*($C$9/$N$5)*(1+(Q16/$D$29)))</f>
        <v>1.7227546776519551E-18</v>
      </c>
      <c r="V16" s="2" t="s">
        <v>92</v>
      </c>
      <c r="W16" s="5">
        <f>AVERAGE(M16:M19,S16:S19)</f>
        <v>1.5621323774422255E-18</v>
      </c>
    </row>
    <row r="17" spans="2:23" x14ac:dyDescent="0.25">
      <c r="B17" s="111">
        <v>24.94</v>
      </c>
      <c r="C17" s="23">
        <f>B17-B16</f>
        <v>11.990000000000002</v>
      </c>
      <c r="D17" s="37">
        <f>$H$4/C17</f>
        <v>4.1701417848206833E-5</v>
      </c>
      <c r="E17" s="108">
        <f>SQRT((((1/C17)*$K$4)^2)+(((-$H$4/(C17^2))*$K$5)^2))</f>
        <v>8.5196525584975175E-6</v>
      </c>
      <c r="F17" s="37">
        <f>SQRT((($H$5/(2*$C$5))^2)+((9*$C$8*D17)/(2*$C$9*$H$8)))-($H$5/(2*$C$5))</f>
        <v>6.0142444541100265E-7</v>
      </c>
      <c r="G17" s="112">
        <f>SQRT(((9*$C$8)/((4*$C$9*$H$8)*SQRT((($H$5^2)/(4*($C$5^2)))+((9*$C$8*D17)/(2*$C$9*$H$8))))*E17)^2+((9*D17)/((4*$C$9*$H$8)*SQRT((($H$5^2)/(4*($C$5^2)))+((9*$C$8*D17)/(2*$C$9*$H$8))))*$D$8)^2)</f>
        <v>6.8188052074382627E-8</v>
      </c>
      <c r="I17" s="171">
        <v>2.34</v>
      </c>
      <c r="J17" s="172">
        <f>I17-I16</f>
        <v>1.0399999999999998</v>
      </c>
      <c r="K17" s="57">
        <f>$H$4/J17</f>
        <v>4.8076923076923085E-4</v>
      </c>
      <c r="L17" s="57">
        <f>SQRT((((1/J17)*$K$4)^2)+(((-$H$4/(J17^2))*$K$5)^2))</f>
        <v>2.5034141501065183E-4</v>
      </c>
      <c r="M17" s="121">
        <f>(-4/3)*PI()*($H$29^3)*$H$8*($C$9/$N$5)*(1-(K17/$D$29))</f>
        <v>1.5470504081645687E-18</v>
      </c>
      <c r="N17" s="170"/>
      <c r="O17" s="171">
        <v>2.2200000000000002</v>
      </c>
      <c r="P17" s="176">
        <f>O17-O16</f>
        <v>1.1000000000000001</v>
      </c>
      <c r="Q17" s="57">
        <f>$H$4/P17</f>
        <v>4.5454545454545455E-4</v>
      </c>
      <c r="R17" s="57">
        <f>SQRT((((1/P17)*$K$4)^2)+(((-$H$4/(P17^2))*$K$5)^2))</f>
        <v>2.2572727741731671E-4</v>
      </c>
      <c r="S17" s="177">
        <f>((-1)*(-4/3)*PI()*($H$29^3)*$H$8*($C$9/$N$5)*(1+(Q17/$D$29)))</f>
        <v>1.7513792339587665E-18</v>
      </c>
      <c r="V17" s="2" t="s">
        <v>93</v>
      </c>
      <c r="W17" s="5">
        <f>_xlfn.STDEV.P(M16:M19,S16:S19)</f>
        <v>2.9942682386160441E-19</v>
      </c>
    </row>
    <row r="18" spans="2:23" ht="18" x14ac:dyDescent="0.35">
      <c r="B18" s="123">
        <v>36.299999999999997</v>
      </c>
      <c r="C18" s="23">
        <f>B18-B17</f>
        <v>11.359999999999996</v>
      </c>
      <c r="D18" s="37">
        <f>$H$4/C18</f>
        <v>4.4014084507042269E-5</v>
      </c>
      <c r="E18" s="108">
        <f>SQRT((((1/C18)*$K$4)^2)+(((-$H$4/(C18^2))*$K$5)^2))</f>
        <v>9.0134611999558959E-6</v>
      </c>
      <c r="F18" s="37">
        <f>SQRT((($H$5/(2*$C$5))^2)+((9*$C$8*D18)/(2*$C$9*$H$8)))-($H$5/(2*$C$5))</f>
        <v>6.1891427728178111E-7</v>
      </c>
      <c r="G18" s="112">
        <f>SQRT(((9*$C$8)/((4*$C$9*$H$8)*SQRT((($H$5^2)/(4*($C$5^2)))+((9*$C$8*D18)/(2*$C$9*$H$8))))*E18)^2+((9*D18)/((4*$C$9*$H$8)*SQRT((($H$5^2)/(4*($C$5^2)))+((9*$C$8*D18)/(2*$C$9*$H$8))))*$D$8)^2)</f>
        <v>7.0213083033528785E-8</v>
      </c>
      <c r="I18" s="171">
        <v>3.45</v>
      </c>
      <c r="J18" s="172">
        <f>I18-I17</f>
        <v>1.1100000000000003</v>
      </c>
      <c r="K18" s="57">
        <f>$H$4/J18</f>
        <v>4.5045045045045035E-4</v>
      </c>
      <c r="L18" s="57">
        <f>SQRT((((1/J18)*$K$4)^2)+(((-$H$4/(J18^2))*$K$5)^2))</f>
        <v>2.2200655444491504E-4</v>
      </c>
      <c r="M18" s="121">
        <f>(-4/3)*PI()*($H$29^3)*$H$8*($C$9/$N$5)*(1-(K18/$D$29))</f>
        <v>1.4401298548078716E-18</v>
      </c>
      <c r="N18" s="170"/>
      <c r="O18" s="171">
        <v>3.14</v>
      </c>
      <c r="P18" s="176">
        <f>O18-O17</f>
        <v>0.91999999999999993</v>
      </c>
      <c r="Q18" s="57">
        <f>$H$4/P18</f>
        <v>5.4347826086956522E-4</v>
      </c>
      <c r="R18" s="57">
        <f>SQRT((((1/P18)*$K$4)^2)+(((-$H$4/(P18^2))*$K$5)^2))</f>
        <v>3.1473380260872973E-4</v>
      </c>
      <c r="S18" s="177">
        <f>((-1)*(-4/3)*PI()*($H$29^3)*$H$8*($C$9/$N$5)*(1+(Q18/$D$29)))</f>
        <v>2.0650048074073076E-18</v>
      </c>
      <c r="V18" s="2" t="s">
        <v>95</v>
      </c>
      <c r="W18" s="92">
        <f>ABS(M19-W16)/W17</f>
        <v>1.6514430325103591</v>
      </c>
    </row>
    <row r="19" spans="2:23" x14ac:dyDescent="0.25">
      <c r="B19" s="113">
        <v>47.33</v>
      </c>
      <c r="C19" s="114">
        <f>B19-B18</f>
        <v>11.030000000000001</v>
      </c>
      <c r="D19" s="115">
        <f>$H$4/C19</f>
        <v>4.5330915684496823E-5</v>
      </c>
      <c r="E19" s="116">
        <f>SQRT((((1/C19)*$K$4)^2)+(((-$H$4/(C19^2))*$K$5)^2))</f>
        <v>9.2961420740814665E-6</v>
      </c>
      <c r="F19" s="115">
        <f>SQRT((($H$5/(2*$C$5))^2)+((9*$C$8*D19)/(2*$C$9*$H$8)))-($H$5/(2*$C$5))</f>
        <v>6.2866875123545075E-7</v>
      </c>
      <c r="G19" s="117">
        <f>SQRT(((9*$C$8)/((4*$C$9*$H$8)*SQRT((($H$5^2)/(4*($C$5^2)))+((9*$C$8*D19)/(2*$C$9*$H$8))))*E19)^2+((9*D19)/((4*$C$9*$H$8)*SQRT((($H$5^2)/(4*($C$5^2)))+((9*$C$8*D19)/(2*$C$9*$H$8))))*$D$8)^2)</f>
        <v>7.1351242517654702E-8</v>
      </c>
      <c r="I19" s="173">
        <v>4.9000000000000004</v>
      </c>
      <c r="J19" s="174">
        <f>I19-I18</f>
        <v>1.4500000000000002</v>
      </c>
      <c r="K19" s="175">
        <f>$H$4/J19</f>
        <v>3.4482758620689653E-4</v>
      </c>
      <c r="L19" s="175">
        <f>SQRT((((1/J19)*$K$4)^2)+(((-$H$4/(J19^2))*$K$5)^2))</f>
        <v>1.3745870170386133E-4</v>
      </c>
      <c r="M19" s="154">
        <f>(-4/3)*PI()*($H$29^3)*$H$8*($C$9/$N$5)*(1-(K19/$D$29))</f>
        <v>1.0676460354292723E-18</v>
      </c>
      <c r="N19" s="170"/>
      <c r="O19" s="173">
        <v>4.28</v>
      </c>
      <c r="P19" s="178">
        <f>O19-O18</f>
        <v>1.1400000000000001</v>
      </c>
      <c r="Q19" s="175">
        <f>$H$4/P19</f>
        <v>4.3859649122807013E-4</v>
      </c>
      <c r="R19" s="175">
        <f>SQRT((((1/P19)*$K$4)^2)+(((-$H$4/(P19^2))*$K$5)^2))</f>
        <v>2.1142301818945786E-4</v>
      </c>
      <c r="S19" s="154">
        <f>((-1)*(-4/3)*PI()*($H$29^3)*$H$8*($C$9/$N$5)*(1+(Q19/$D$29)))</f>
        <v>1.6951344917418736E-18</v>
      </c>
      <c r="V19" s="2" t="s">
        <v>96</v>
      </c>
      <c r="W19" s="93"/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3.8610038610038613E-5</v>
      </c>
      <c r="C23" s="22">
        <f>1/(E16^2)</f>
        <v>16167705842.83066</v>
      </c>
      <c r="D23" s="122">
        <f>B23*C23</f>
        <v>624235.74682743859</v>
      </c>
      <c r="F23" s="132">
        <f>F16</f>
        <v>5.7727262264206671E-7</v>
      </c>
      <c r="G23" s="22">
        <f>1/(G16^2)</f>
        <v>233640641910253.19</v>
      </c>
      <c r="H23" s="122">
        <f>F23*G23</f>
        <v>134874346.11130783</v>
      </c>
      <c r="J23" s="143" t="s">
        <v>25</v>
      </c>
      <c r="K23" s="18">
        <v>2.0699999999999998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4.1701417848206833E-5</v>
      </c>
      <c r="C24" s="22">
        <f>1/(E17^2)</f>
        <v>13777049913.312508</v>
      </c>
      <c r="D24" s="122">
        <f>B24*C24</f>
        <v>574522.51515064656</v>
      </c>
      <c r="F24" s="132">
        <f>F17</f>
        <v>6.0142444541100265E-7</v>
      </c>
      <c r="G24" s="22">
        <f>1/(G17^2)</f>
        <v>215071781104820.22</v>
      </c>
      <c r="H24" s="122">
        <f>F24*G24</f>
        <v>129349426.67452306</v>
      </c>
      <c r="J24" s="145" t="s">
        <v>24</v>
      </c>
      <c r="K24" s="179">
        <f>24+(K23-2.053)*((23-24)/(2.11-2.053))</f>
        <v>23.701754385964914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4.4014084507042269E-5</v>
      </c>
      <c r="C25" s="22">
        <f>1/(E18^2)</f>
        <v>12308831112.700989</v>
      </c>
      <c r="D25" s="122">
        <f>B25*C25</f>
        <v>541761.93277733249</v>
      </c>
      <c r="F25" s="132">
        <f>F18</f>
        <v>6.1891427728178111E-7</v>
      </c>
      <c r="G25" s="22">
        <f>1/(G18^2)</f>
        <v>202844816230232.63</v>
      </c>
      <c r="H25" s="122">
        <f>F25*G25</f>
        <v>125543552.83749013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4.5330915684496823E-5</v>
      </c>
      <c r="C26" s="22">
        <f>1/(E19^2)</f>
        <v>11571628836.017885</v>
      </c>
      <c r="D26" s="122">
        <f>B26*C26</f>
        <v>524552.53109781886</v>
      </c>
      <c r="F26" s="132">
        <f>F19</f>
        <v>6.2866875123545075E-7</v>
      </c>
      <c r="G26" s="22">
        <f>1/(G19^2)</f>
        <v>196425071214670.09</v>
      </c>
      <c r="H26" s="122">
        <f>F26*G26</f>
        <v>123486304.23186113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53825215704.862038</v>
      </c>
      <c r="D28" s="122">
        <f>SUM(D23:D26)</f>
        <v>2265072.7258532364</v>
      </c>
      <c r="F28" s="135"/>
      <c r="G28" s="22">
        <f>SUM(G23:G26)</f>
        <v>847982310459976.13</v>
      </c>
      <c r="H28" s="122">
        <f>SUM(H23:H26)</f>
        <v>513253629.85518211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4.2081999973269634E-5</v>
      </c>
      <c r="F29" s="135"/>
      <c r="G29" s="17" t="s">
        <v>12</v>
      </c>
      <c r="H29" s="122">
        <f>$H$28/$G$28</f>
        <v>6.0526454800310034E-7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4.3102961502452608E-6</v>
      </c>
      <c r="E30" s="1"/>
      <c r="F30" s="139"/>
      <c r="G30" s="137" t="s">
        <v>27</v>
      </c>
      <c r="H30" s="120">
        <f>1/SQRT(G28)</f>
        <v>3.434049916571144E-8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4:G14"/>
    <mergeCell ref="B11:I11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D6E-77AF-4008-9575-A7F2BBBA12BC}">
  <sheetPr codeName="Foglio14"/>
  <dimension ref="B1:W43"/>
  <sheetViews>
    <sheetView showGridLines="0" workbookViewId="0">
      <selection activeCell="S5" sqref="S5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  <col min="20" max="20" width="12" bestFit="1" customWidth="1"/>
  </cols>
  <sheetData>
    <row r="1" spans="2:23" ht="27" customHeight="1" x14ac:dyDescent="0.25">
      <c r="B1" s="166" t="s">
        <v>89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404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52962.768746722599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2.0579999999999998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24+(C6-2.053)*((23-24)/(2.11-2.053))</f>
        <v>23.912280701754387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1.84246701754386E-5</v>
      </c>
      <c r="D8" s="46">
        <f>ABS(C7*D7*4.765*10^(-8))</f>
        <v>1.1394201754385965E-6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76</v>
      </c>
      <c r="J14" s="161"/>
      <c r="K14" s="161"/>
      <c r="L14" s="161"/>
      <c r="M14" s="162"/>
      <c r="N14" s="77"/>
      <c r="O14" s="160" t="s">
        <v>75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23">
        <v>5.1100000000000003</v>
      </c>
      <c r="C16" s="23">
        <f>B16</f>
        <v>5.1100000000000003</v>
      </c>
      <c r="D16" s="37">
        <f>$H$4/C16</f>
        <v>9.7847358121330713E-5</v>
      </c>
      <c r="E16" s="37">
        <f>SQRT((((1/C16)*$K$4)^2)+(((-$H$4/(C16^2))*$K$5)^2))</f>
        <v>2.1785952253963039E-5</v>
      </c>
      <c r="F16" s="37">
        <f>SQRT((($H$5/(2*$C$5))^2)+((9*$C$8*D16)/(2*$C$9*$H$8)))-($H$5/(2*$C$5))</f>
        <v>9.4191938274492624E-7</v>
      </c>
      <c r="G16" s="119">
        <f>SQRT(((9*$C$8)/((4*$C$9*$H$8)*SQRT((($H$5^2)/(4*($C$5^2)))+((9*$C$8*D16)/(2*$C$9*$H$8))))*E16)^2+((9*D16)/((4*$C$9*$H$8)*SQRT((($H$5^2)/(4*($C$5^2)))+((9*$C$8*D16)/(2*$C$9*$H$8))))*$D$8)^2)</f>
        <v>1.1331260959814674E-7</v>
      </c>
      <c r="I16" s="123">
        <v>0.74</v>
      </c>
      <c r="J16" s="23">
        <f>I16</f>
        <v>0.74</v>
      </c>
      <c r="K16" s="108">
        <f>$H$4/J16</f>
        <v>6.7567567567567571E-4</v>
      </c>
      <c r="L16" s="180">
        <f>SQRT((((1/J16)*$K$4)^2)+(((-$H$4/(J16^2))*$K$5)^2))</f>
        <v>4.7611773967796847E-4</v>
      </c>
      <c r="M16" s="121">
        <f>(-4/3)*PI()*($H$29^3)*$H$8*($C$9/$N$5)*(1-(K16/$D$29))</f>
        <v>3.214577915327098E-18</v>
      </c>
      <c r="N16" s="170"/>
      <c r="O16" s="123">
        <v>0.89</v>
      </c>
      <c r="P16" s="40">
        <f>O16</f>
        <v>0.89</v>
      </c>
      <c r="Q16" s="108">
        <f>$H$4/P16</f>
        <v>5.6179775280898881E-4</v>
      </c>
      <c r="R16" s="108">
        <f>SQRT((((1/P16)*$K$4)^2)+(((-$H$4/(P16^2))*$K$5)^2))</f>
        <v>3.3502026719064418E-4</v>
      </c>
      <c r="S16" s="122">
        <f>((-1)*(-4/3)*PI()*($H$29^3)*$H$8*($C$9/$N$5)*(1+(Q16/$D$29)))</f>
        <v>3.6034255857969484E-18</v>
      </c>
      <c r="V16" s="2" t="s">
        <v>92</v>
      </c>
      <c r="W16" s="5">
        <f>AVERAGE(M16:M19,S16:S19)</f>
        <v>3.3208519014806169E-18</v>
      </c>
    </row>
    <row r="17" spans="2:23" x14ac:dyDescent="0.25">
      <c r="B17" s="123">
        <v>10.57</v>
      </c>
      <c r="C17" s="23">
        <f>B17-B16</f>
        <v>5.46</v>
      </c>
      <c r="D17" s="37">
        <f>$H$4/C17</f>
        <v>9.1575091575091575E-5</v>
      </c>
      <c r="E17" s="37">
        <f>SQRT((((1/C17)*$K$4)^2)+(((-$H$4/(C17^2))*$K$5)^2))</f>
        <v>2.014360564103952E-5</v>
      </c>
      <c r="F17" s="37">
        <f>SQRT((($H$5/(2*$C$5))^2)+((9*$C$8*D17)/(2*$C$9*$H$8)))-($H$5/(2*$C$5))</f>
        <v>9.0996651247118054E-7</v>
      </c>
      <c r="G17" s="119">
        <f>SQRT(((9*$C$8)/((4*$C$9*$H$8)*SQRT((($H$5^2)/(4*($C$5^2)))+((9*$C$8*D17)/(2*$C$9*$H$8))))*E17)^2+((9*D17)/((4*$C$9*$H$8)*SQRT((($H$5^2)/(4*($C$5^2)))+((9*$C$8*D17)/(2*$C$9*$H$8))))*$D$8)^2)</f>
        <v>1.0838797208215657E-7</v>
      </c>
      <c r="I17" s="123">
        <v>1.57</v>
      </c>
      <c r="J17" s="23">
        <f>I17-I16</f>
        <v>0.83000000000000007</v>
      </c>
      <c r="K17" s="108">
        <f>$H$4/J17</f>
        <v>6.0240963855421681E-4</v>
      </c>
      <c r="L17" s="180">
        <f>SQRT((((1/J17)*$K$4)^2)+(((-$H$4/(J17^2))*$K$5)^2))</f>
        <v>3.8237468268913081E-4</v>
      </c>
      <c r="M17" s="121">
        <f>(-4/3)*PI()*($H$29^3)*$H$8*($C$9/$N$5)*(1-(K17/$D$29))</f>
        <v>2.8109101790272704E-18</v>
      </c>
      <c r="N17" s="170"/>
      <c r="O17" s="123">
        <v>1.75</v>
      </c>
      <c r="P17" s="40">
        <f>O17-O16</f>
        <v>0.86</v>
      </c>
      <c r="Q17" s="108">
        <f>$H$4/P17</f>
        <v>5.8139534883720929E-4</v>
      </c>
      <c r="R17" s="108">
        <f>SQRT((((1/P17)*$K$4)^2)+(((-$H$4/(P17^2))*$K$5)^2))</f>
        <v>3.5746148800037356E-4</v>
      </c>
      <c r="S17" s="122">
        <f>((-1)*(-4/3)*PI()*($H$29^3)*$H$8*($C$9/$N$5)*(1+(Q17/$D$29)))</f>
        <v>3.7114008160187732E-18</v>
      </c>
      <c r="V17" s="2" t="s">
        <v>93</v>
      </c>
      <c r="W17" s="5">
        <f>_xlfn.STDEV.P(M16:M19,S16:S19)</f>
        <v>2.7570347251532545E-19</v>
      </c>
    </row>
    <row r="18" spans="2:23" ht="18" x14ac:dyDescent="0.35">
      <c r="B18" s="123">
        <v>16.2</v>
      </c>
      <c r="C18" s="23">
        <f>B18-B17</f>
        <v>5.629999999999999</v>
      </c>
      <c r="D18" s="37">
        <f>$H$4/C18</f>
        <v>8.8809946714031994E-5</v>
      </c>
      <c r="E18" s="37">
        <f>SQRT((((1/C18)*$K$4)^2)+(((-$H$4/(C18^2))*$K$5)^2))</f>
        <v>1.9434410048227978E-5</v>
      </c>
      <c r="F18" s="37">
        <f>SQRT((($H$5/(2*$C$5))^2)+((9*$C$8*D18)/(2*$C$9*$H$8)))-($H$5/(2*$C$5))</f>
        <v>8.9553363142730765E-7</v>
      </c>
      <c r="G18" s="119">
        <f>SQRT(((9*$C$8)/((4*$C$9*$H$8)*SQRT((($H$5^2)/(4*($C$5^2)))+((9*$C$8*D18)/(2*$C$9*$H$8))))*E18)^2+((9*D18)/((4*$C$9*$H$8)*SQRT((($H$5^2)/(4*($C$5^2)))+((9*$C$8*D18)/(2*$C$9*$H$8))))*$D$8)^2)</f>
        <v>1.0622493603851154E-7</v>
      </c>
      <c r="I18" s="123">
        <v>2.3199999999999998</v>
      </c>
      <c r="J18" s="23">
        <f>I18-I17</f>
        <v>0.74999999999999978</v>
      </c>
      <c r="K18" s="108">
        <f>$H$4/J18</f>
        <v>6.6666666666666686E-4</v>
      </c>
      <c r="L18" s="108">
        <f>SQRT((((1/J18)*$K$4)^2)+(((-$H$4/(J18^2))*$K$5)^2))</f>
        <v>4.6401362261824699E-4</v>
      </c>
      <c r="M18" s="122">
        <f>(-4/3)*PI()*($H$29^3)*$H$8*($C$9/$N$5)*(1-(K18/$D$29))</f>
        <v>3.1649417344191201E-18</v>
      </c>
      <c r="N18" s="46"/>
      <c r="O18" s="123">
        <v>2.67</v>
      </c>
      <c r="P18" s="40">
        <f>O18-O17</f>
        <v>0.91999999999999993</v>
      </c>
      <c r="Q18" s="108">
        <f>$H$4/P18</f>
        <v>5.4347826086956522E-4</v>
      </c>
      <c r="R18" s="108">
        <f>SQRT((((1/P18)*$K$4)^2)+(((-$H$4/(P18^2))*$K$5)^2))</f>
        <v>3.1473380260872973E-4</v>
      </c>
      <c r="S18" s="122">
        <f>((-1)*(-4/3)*PI()*($H$29^3)*$H$8*($C$9/$N$5)*(1+(Q18/$D$29)))</f>
        <v>3.5024922184156772E-18</v>
      </c>
      <c r="V18" s="2" t="s">
        <v>95</v>
      </c>
      <c r="W18" s="92">
        <f>ABS(M17-W16)/W17</f>
        <v>1.8496021025814267</v>
      </c>
    </row>
    <row r="19" spans="2:23" x14ac:dyDescent="0.25">
      <c r="B19" s="126">
        <v>21.65</v>
      </c>
      <c r="C19" s="114">
        <f>B19-B18</f>
        <v>5.4499999999999993</v>
      </c>
      <c r="D19" s="115">
        <f>$H$4/C19</f>
        <v>9.1743119266055059E-5</v>
      </c>
      <c r="E19" s="115">
        <f>SQRT((((1/C19)*$K$4)^2)+(((-$H$4/(C19^2))*$K$5)^2))</f>
        <v>2.0186988839674524E-5</v>
      </c>
      <c r="F19" s="115">
        <f>SQRT((($H$5/(2*$C$5))^2)+((9*$C$8*D19)/(2*$C$9*$H$8)))-($H$5/(2*$C$5))</f>
        <v>9.1083648829466343E-7</v>
      </c>
      <c r="G19" s="120">
        <f>SQRT(((9*$C$8)/((4*$C$9*$H$8)*SQRT((($H$5^2)/(4*($C$5^2)))+((9*$C$8*D19)/(2*$C$9*$H$8))))*E19)^2+((9*D19)/((4*$C$9*$H$8)*SQRT((($H$5^2)/(4*($C$5^2)))+((9*$C$8*D19)/(2*$C$9*$H$8))))*$D$8)^2)</f>
        <v>1.0851954250944016E-7</v>
      </c>
      <c r="I19" s="126">
        <v>3.02</v>
      </c>
      <c r="J19" s="114">
        <f>I19-I18</f>
        <v>0.70000000000000018</v>
      </c>
      <c r="K19" s="116">
        <f>$H$4/J19</f>
        <v>7.1428571428571407E-4</v>
      </c>
      <c r="L19" s="116">
        <f>SQRT((((1/J19)*$K$4)^2)+(((-$H$4/(J19^2))*$K$5)^2))</f>
        <v>5.2982673411212911E-4</v>
      </c>
      <c r="M19" s="181">
        <f>(-4/3)*PI()*($H$29^3)*$H$8*($C$9/$N$5)*(1-(K19/$D$29))</f>
        <v>3.4273044049327198E-18</v>
      </c>
      <c r="N19" s="46"/>
      <c r="O19" s="126">
        <v>3.72</v>
      </c>
      <c r="P19" s="127">
        <f>O19-O18</f>
        <v>1.0500000000000003</v>
      </c>
      <c r="Q19" s="116">
        <f>$H$4/P19</f>
        <v>4.7619047619047608E-4</v>
      </c>
      <c r="R19" s="116">
        <f>SQRT((((1/P19)*$K$4)^2)+(((-$H$4/(P19^2))*$K$5)^2))</f>
        <v>2.4594552132346927E-4</v>
      </c>
      <c r="S19" s="182">
        <f>((-1)*(-4/3)*PI()*($H$29^3)*$H$8*($C$9/$N$5)*(1+(Q19/$D$29)))</f>
        <v>3.1317623579073261E-18</v>
      </c>
      <c r="V19" s="2" t="s">
        <v>96</v>
      </c>
      <c r="W19" s="93">
        <f>100%-93.57%</f>
        <v>6.4300000000000024E-2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0.51440000000000019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9.7847358121330713E-5</v>
      </c>
      <c r="C23" s="22">
        <f>1/(E16^2)</f>
        <v>2106914466.0266173</v>
      </c>
      <c r="D23" s="122">
        <f>B23*C23</f>
        <v>206156.01428831869</v>
      </c>
      <c r="F23" s="132">
        <f>F16</f>
        <v>9.4191938274492624E-7</v>
      </c>
      <c r="G23" s="22">
        <f>1/(G16^2)</f>
        <v>77883151555107.672</v>
      </c>
      <c r="H23" s="122">
        <f>F23*G23</f>
        <v>73359650.03901656</v>
      </c>
      <c r="J23" s="143" t="s">
        <v>25</v>
      </c>
      <c r="K23" s="18">
        <v>2.0579999999999998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9.1575091575091575E-5</v>
      </c>
      <c r="C24" s="22">
        <f>1/(E17^2)</f>
        <v>2464481594.1611018</v>
      </c>
      <c r="D24" s="122">
        <f>B24*C24</f>
        <v>225685.12767043058</v>
      </c>
      <c r="F24" s="132">
        <f>F17</f>
        <v>9.0996651247118054E-7</v>
      </c>
      <c r="G24" s="22">
        <f>1/(G17^2)</f>
        <v>85121215860717.844</v>
      </c>
      <c r="H24" s="122">
        <f>F24*G24</f>
        <v>77457455.934083953</v>
      </c>
      <c r="J24" s="145" t="s">
        <v>24</v>
      </c>
      <c r="K24" s="179">
        <f>24+(K23-2.053)*((23-24)/(2.11-2.053))</f>
        <v>23.912280701754387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8.8809946714031994E-5</v>
      </c>
      <c r="C25" s="22">
        <f>1/(E18^2)</f>
        <v>2647629897.5937409</v>
      </c>
      <c r="D25" s="122">
        <f>B25*C25</f>
        <v>235135.87012377812</v>
      </c>
      <c r="F25" s="132">
        <f>F18</f>
        <v>8.9553363142730765E-7</v>
      </c>
      <c r="G25" s="22">
        <f>1/(G18^2)</f>
        <v>88623121646256.984</v>
      </c>
      <c r="H25" s="122">
        <f>F25*G25</f>
        <v>79364985.956296548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9.1743119266055059E-5</v>
      </c>
      <c r="C26" s="22">
        <f>1/(E19^2)</f>
        <v>2453900302.4824414</v>
      </c>
      <c r="D26" s="122">
        <f>B26*C26</f>
        <v>225128.4681176552</v>
      </c>
      <c r="F26" s="132">
        <f>F19</f>
        <v>9.1083648829466343E-7</v>
      </c>
      <c r="G26" s="22">
        <f>1/(G19^2)</f>
        <v>84914936967226.438</v>
      </c>
      <c r="H26" s="122">
        <f>F26*G26</f>
        <v>77343622.99099122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9672926260.2639008</v>
      </c>
      <c r="D28" s="122">
        <f>SUM(D23:D26)</f>
        <v>892105.48020018265</v>
      </c>
      <c r="F28" s="135"/>
      <c r="G28" s="22">
        <f>SUM(G23:G26)</f>
        <v>336542426029308.94</v>
      </c>
      <c r="H28" s="122">
        <f>SUM(H23:H26)</f>
        <v>307525714.92038828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9.2227052723944144E-5</v>
      </c>
      <c r="F29" s="135"/>
      <c r="G29" s="17" t="s">
        <v>12</v>
      </c>
      <c r="H29" s="122">
        <f>$H$28/$G$28</f>
        <v>9.1377993125183675E-7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1.016766108226537E-5</v>
      </c>
      <c r="E30" s="1"/>
      <c r="F30" s="139"/>
      <c r="G30" s="137" t="s">
        <v>27</v>
      </c>
      <c r="H30" s="120">
        <f>1/SQRT(G28)</f>
        <v>5.4510490438208108E-8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42D-5192-4B12-94E7-D94A41851285}">
  <sheetPr codeName="Foglio15"/>
  <dimension ref="B1:W43"/>
  <sheetViews>
    <sheetView showGridLines="0" workbookViewId="0">
      <selection activeCell="R10" sqref="R10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6" max="6" width="10.140625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104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404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52962.768746722599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2.0499999999999998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24.056603773584907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1.8431547169811322E-5</v>
      </c>
      <c r="D8" s="46">
        <f>ABS(C7*D7*4.765*10^(-8))</f>
        <v>1.1462971698113207E-6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76</v>
      </c>
      <c r="J14" s="161"/>
      <c r="K14" s="161"/>
      <c r="L14" s="161"/>
      <c r="M14" s="162"/>
      <c r="N14" s="77"/>
      <c r="O14" s="160" t="s">
        <v>75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4.74</v>
      </c>
      <c r="C16" s="23">
        <f>B16</f>
        <v>4.74</v>
      </c>
      <c r="D16" s="37">
        <f>$H$4/C16</f>
        <v>1.0548523206751055E-4</v>
      </c>
      <c r="E16" s="108">
        <f>SQRT((((1/C16)*$K$4)^2)+(((-$H$4/(C16^2))*$K$5)^2))</f>
        <v>2.3851592871959167E-5</v>
      </c>
      <c r="F16" s="37">
        <f>SQRT((($H$5/(2*$C$5))^2)+((9*$C$8*D16)/(2*$C$9*$H$8)))-($H$5/(2*$C$5))</f>
        <v>9.7966833853886589E-7</v>
      </c>
      <c r="G16" s="119">
        <f>SQRT(((9*$C$8)/((4*$C$9*$H$8)*SQRT((($H$5^2)/(4*($C$5^2)))+((9*$C$8*D16)/(2*$C$9*$H$8))))*E16)^2+((9*D16)/((4*$C$9*$H$8)*SQRT((($H$5^2)/(4*($C$5^2)))+((9*$C$8*D16)/(2*$C$9*$H$8))))*$D$8)^2)</f>
        <v>1.1942746444389973E-7</v>
      </c>
      <c r="I16" s="123">
        <v>1.3</v>
      </c>
      <c r="J16" s="23">
        <f>I16</f>
        <v>1.3</v>
      </c>
      <c r="K16" s="37">
        <f>$H$4/J16</f>
        <v>3.8461538461538462E-4</v>
      </c>
      <c r="L16" s="37">
        <f>SQRT((((1/J16)*$K$4)^2)+(((-$H$4/(J16^2))*$K$5)^2))</f>
        <v>1.6673376098941267E-4</v>
      </c>
      <c r="M16" s="122">
        <f>(-4/3)*PI()*($H$29^3)*$H$8*($C$9/$N$5)*(1-(K16/$D$29))</f>
        <v>1.678882159412939E-18</v>
      </c>
      <c r="N16" s="46"/>
      <c r="O16" s="123">
        <v>4.4800000000000004</v>
      </c>
      <c r="P16" s="40">
        <f>O16</f>
        <v>4.4800000000000004</v>
      </c>
      <c r="Q16" s="37">
        <f>$H$4/P16</f>
        <v>1.1160714285714285E-4</v>
      </c>
      <c r="R16" s="108">
        <f>SQRT((((1/P16)*$K$4)^2)+(((-$H$4/(P16^2))*$K$5)^2))</f>
        <v>2.5561728312654101E-5</v>
      </c>
      <c r="S16" s="183">
        <f>((-1)*(-4/3)*PI()*($H$29^3)*$H$8*($C$9/$N$5)*(1+(Q16/$D$29)))</f>
        <v>1.3845377176362105E-18</v>
      </c>
      <c r="V16" s="2" t="s">
        <v>92</v>
      </c>
      <c r="W16" s="5">
        <f>AVERAGE(M16:M19,S16:S19)</f>
        <v>1.5136675420907163E-18</v>
      </c>
    </row>
    <row r="17" spans="2:23" x14ac:dyDescent="0.25">
      <c r="B17" s="111">
        <v>8.9600000000000009</v>
      </c>
      <c r="C17" s="23">
        <f>B17-B16</f>
        <v>4.2200000000000006</v>
      </c>
      <c r="D17" s="37">
        <f>$H$4/C17</f>
        <v>1.1848341232227487E-4</v>
      </c>
      <c r="E17" s="108">
        <f>SQRT((((1/C17)*$K$4)^2)+(((-$H$4/(C17^2))*$K$5)^2))</f>
        <v>2.7542824111580713E-5</v>
      </c>
      <c r="F17" s="22">
        <f>SQRT((($H$5/(2*$C$5))^2)+((9*$C$8*D17)/(2*$C$9*$H$8)))-($H$5/(2*$C$5))</f>
        <v>1.0406014144219383E-6</v>
      </c>
      <c r="G17" s="119">
        <f>SQRT(((9*$C$8)/((4*$C$9*$H$8)*SQRT((($H$5^2)/(4*($C$5^2)))+((9*$C$8*D17)/(2*$C$9*$H$8))))*E17)^2+((9*D17)/((4*$C$9*$H$8)*SQRT((($H$5^2)/(4*($C$5^2)))+((9*$C$8*D17)/(2*$C$9*$H$8))))*$D$8)^2)</f>
        <v>1.2988993947801851E-7</v>
      </c>
      <c r="I17" s="111">
        <v>2.61</v>
      </c>
      <c r="J17" s="23">
        <f>I17-I16</f>
        <v>1.3099999999999998</v>
      </c>
      <c r="K17" s="37">
        <f>$H$4/J17</f>
        <v>3.8167938931297715E-4</v>
      </c>
      <c r="L17" s="37">
        <f>SQRT((((1/J17)*$K$4)^2)+(((-$H$4/(J17^2))*$K$5)^2))</f>
        <v>1.6446757372767353E-4</v>
      </c>
      <c r="M17" s="122">
        <f>(-4/3)*PI()*($H$29^3)*$H$8*($C$9/$N$5)*(1-(K17/$D$29))</f>
        <v>1.6607568509668893E-18</v>
      </c>
      <c r="N17" s="46"/>
      <c r="O17" s="123">
        <v>9.02</v>
      </c>
      <c r="P17" s="40">
        <f>O17-O16</f>
        <v>4.5399999999999991</v>
      </c>
      <c r="Q17" s="37">
        <f>$H$4/P17</f>
        <v>1.1013215859030839E-4</v>
      </c>
      <c r="R17" s="108">
        <f>SQRT((((1/P17)*$K$4)^2)+(((-$H$4/(P17^2))*$K$5)^2))</f>
        <v>2.5145150140832517E-5</v>
      </c>
      <c r="S17" s="183">
        <f>((-1)*(-4/3)*PI()*($H$29^3)*$H$8*($C$9/$N$5)*(1+(Q17/$D$29)))</f>
        <v>1.3754319316809253E-18</v>
      </c>
      <c r="V17" s="2" t="s">
        <v>93</v>
      </c>
      <c r="W17" s="5">
        <f>_xlfn.STDEV.P(M16:M19,S16:S19)</f>
        <v>2.4297731655312716E-19</v>
      </c>
    </row>
    <row r="18" spans="2:23" ht="18" x14ac:dyDescent="0.35">
      <c r="B18" s="111">
        <v>13.39</v>
      </c>
      <c r="C18" s="23">
        <f>B18-B17</f>
        <v>4.43</v>
      </c>
      <c r="D18" s="37">
        <f>$H$4/C18</f>
        <v>1.1286681715575621E-4</v>
      </c>
      <c r="E18" s="108">
        <f>SQRT((((1/C18)*$K$4)^2)+(((-$H$4/(C18^2))*$K$5)^2))</f>
        <v>2.5919814408586597E-5</v>
      </c>
      <c r="F18" s="22">
        <f>SQRT((($H$5/(2*$C$5))^2)+((9*$C$8*D18)/(2*$C$9*$H$8)))-($H$5/(2*$C$5))</f>
        <v>1.0147036689406665E-6</v>
      </c>
      <c r="G18" s="119">
        <f>SQRT(((9*$C$8)/((4*$C$9*$H$8)*SQRT((($H$5^2)/(4*($C$5^2)))+((9*$C$8*D18)/(2*$C$9*$H$8))))*E18)^2+((9*D18)/((4*$C$9*$H$8)*SQRT((($H$5^2)/(4*($C$5^2)))+((9*$C$8*D18)/(2*$C$9*$H$8))))*$D$8)^2)</f>
        <v>1.2533908038882744E-7</v>
      </c>
      <c r="I18" s="111">
        <v>3.74</v>
      </c>
      <c r="J18" s="23">
        <f>I18-I17</f>
        <v>1.1300000000000003</v>
      </c>
      <c r="K18" s="37">
        <f>$H$4/J18</f>
        <v>4.4247787610619458E-4</v>
      </c>
      <c r="L18" s="37">
        <f>SQRT((((1/J18)*$K$4)^2)+(((-$H$4/(J18^2))*$K$5)^2))</f>
        <v>2.1485783046865884E-4</v>
      </c>
      <c r="M18" s="121">
        <f>(-4/3)*PI()*($H$29^3)*$H$8*($C$9/$N$5)*(1-(K18/$D$29))</f>
        <v>2.0360950966638541E-18</v>
      </c>
      <c r="N18" s="46"/>
      <c r="O18" s="123">
        <v>13.55</v>
      </c>
      <c r="P18" s="40">
        <f>O18-O17</f>
        <v>4.5300000000000011</v>
      </c>
      <c r="Q18" s="37">
        <f>$H$4/P18</f>
        <v>1.1037527593818982E-4</v>
      </c>
      <c r="R18" s="108">
        <f>SQRT((((1/P18)*$K$4)^2)+(((-$H$4/(P18^2))*$K$5)^2))</f>
        <v>2.5213612956333013E-5</v>
      </c>
      <c r="S18" s="183">
        <f>((-1)*(-4/3)*PI()*($H$29^3)*$H$8*($C$9/$N$5)*(1+(Q18/$D$29)))</f>
        <v>1.376932811779515E-18</v>
      </c>
      <c r="V18" s="2" t="s">
        <v>95</v>
      </c>
      <c r="W18" s="92">
        <f>ABS(M18-W16)/W17</f>
        <v>2.1501083392651128</v>
      </c>
    </row>
    <row r="19" spans="2:23" x14ac:dyDescent="0.25">
      <c r="B19" s="126">
        <v>17.7</v>
      </c>
      <c r="C19" s="114">
        <f>B19-B18</f>
        <v>4.3099999999999987</v>
      </c>
      <c r="D19" s="115">
        <f>$H$4/C19</f>
        <v>1.1600928074245944E-4</v>
      </c>
      <c r="E19" s="116">
        <f>SQRT((((1/C19)*$K$4)^2)+(((-$H$4/(C19^2))*$K$5)^2))</f>
        <v>2.6822528157964105E-5</v>
      </c>
      <c r="F19" s="151">
        <f>SQRT((($H$5/(2*$C$5))^2)+((9*$C$8*D19)/(2*$C$9*$H$8)))-($H$5/(2*$C$5))</f>
        <v>1.0292706233962451E-6</v>
      </c>
      <c r="G19" s="120">
        <f>SQRT(((9*$C$8)/((4*$C$9*$H$8)*SQRT((($H$5^2)/(4*($C$5^2)))+((9*$C$8*D19)/(2*$C$9*$H$8))))*E19)^2+((9*D19)/((4*$C$9*$H$8)*SQRT((($H$5^2)/(4*($C$5^2)))+((9*$C$8*D19)/(2*$C$9*$H$8))))*$D$8)^2)</f>
        <v>1.2787923583993456E-7</v>
      </c>
      <c r="I19" s="113">
        <v>5.32</v>
      </c>
      <c r="J19" s="114">
        <f>I19-I18</f>
        <v>1.58</v>
      </c>
      <c r="K19" s="115">
        <f>$H$4/J19</f>
        <v>3.1645569620253165E-4</v>
      </c>
      <c r="L19" s="115">
        <f>SQRT((((1/J19)*$K$4)^2)+(((-$H$4/(J19^2))*$K$5)^2))</f>
        <v>1.1846784641418904E-4</v>
      </c>
      <c r="M19" s="154">
        <f>(-4/3)*PI()*($H$29^3)*$H$8*($C$9/$N$5)*(1-(K19/$D$29))</f>
        <v>1.2580996823236247E-18</v>
      </c>
      <c r="N19" s="46"/>
      <c r="O19" s="126">
        <v>18.350000000000001</v>
      </c>
      <c r="P19" s="127">
        <f>O19-O18</f>
        <v>4.8000000000000007</v>
      </c>
      <c r="Q19" s="115">
        <f>$H$4/P19</f>
        <v>1.0416666666666666E-4</v>
      </c>
      <c r="R19" s="116">
        <f>SQRT((((1/P19)*$K$4)^2)+(((-$H$4/(P19^2))*$K$5)^2))</f>
        <v>2.3489685985650704E-5</v>
      </c>
      <c r="S19" s="184">
        <f>((-1)*(-4/3)*PI()*($H$29^3)*$H$8*($C$9/$N$5)*(1+(Q19/$D$29)))</f>
        <v>1.338604086261771E-18</v>
      </c>
      <c r="V19" s="2" t="s">
        <v>96</v>
      </c>
      <c r="W19" s="93">
        <f>100%-96.84%</f>
        <v>3.1599999999999961E-2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0.25279999999999969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1.0548523206751055E-4</v>
      </c>
      <c r="C23" s="22">
        <f>1/(E16^2)</f>
        <v>1757782857.0632644</v>
      </c>
      <c r="D23" s="122">
        <f>B23*C23</f>
        <v>185420.13260161018</v>
      </c>
      <c r="F23" s="132">
        <f>F16</f>
        <v>9.7966833853886589E-7</v>
      </c>
      <c r="G23" s="22">
        <f>1/(G16^2)</f>
        <v>70111874120970.32</v>
      </c>
      <c r="H23" s="122">
        <f>F23*G23</f>
        <v>68686383.231937096</v>
      </c>
      <c r="J23" s="143" t="s">
        <v>25</v>
      </c>
      <c r="K23" s="18">
        <v>2.0499999999999998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1.1848341232227487E-4</v>
      </c>
      <c r="C24" s="22">
        <f>1/(E17^2)</f>
        <v>1318205327.7025905</v>
      </c>
      <c r="D24" s="122">
        <f>B24*C24</f>
        <v>156185.4653676055</v>
      </c>
      <c r="F24" s="133">
        <f>F17</f>
        <v>1.0406014144219383E-6</v>
      </c>
      <c r="G24" s="22">
        <f>1/(G17^2)</f>
        <v>59271916658154.891</v>
      </c>
      <c r="H24" s="122">
        <f>F24*G24</f>
        <v>61678440.309975229</v>
      </c>
      <c r="J24" s="145" t="s">
        <v>24</v>
      </c>
      <c r="K24" s="179">
        <f>25+(K23-2)*((24-25)/(2.053-2))</f>
        <v>24.056603773584907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1.1286681715575621E-4</v>
      </c>
      <c r="C25" s="22">
        <f>1/(E18^2)</f>
        <v>1488456767.0213213</v>
      </c>
      <c r="D25" s="122">
        <f>B25*C25</f>
        <v>167997.37776764348</v>
      </c>
      <c r="F25" s="133">
        <f>F18</f>
        <v>1.0147036689406665E-6</v>
      </c>
      <c r="G25" s="22">
        <f>1/(G18^2)</f>
        <v>63654189408214.102</v>
      </c>
      <c r="H25" s="122">
        <f>F25*G25</f>
        <v>64590139.535958961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1.1600928074245944E-4</v>
      </c>
      <c r="C26" s="22">
        <f>1/(E19^2)</f>
        <v>1389954488.2603378</v>
      </c>
      <c r="D26" s="122">
        <f>B26*C26</f>
        <v>161247.62044783507</v>
      </c>
      <c r="F26" s="133">
        <f>F19</f>
        <v>1.0292706233962451E-6</v>
      </c>
      <c r="G26" s="22">
        <f>1/(G19^2)</f>
        <v>61150489121776.094</v>
      </c>
      <c r="H26" s="122">
        <f>F26*G26</f>
        <v>62940402.05935578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5954399440.047514</v>
      </c>
      <c r="D28" s="122">
        <f>SUM(D23:D26)</f>
        <v>670850.59618469421</v>
      </c>
      <c r="F28" s="135"/>
      <c r="G28" s="22">
        <f>SUM(G23:G26)</f>
        <v>254188469309115.41</v>
      </c>
      <c r="H28" s="122">
        <f>SUM(H23:H26)</f>
        <v>257895365.13722706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1.1266469489311605E-4</v>
      </c>
      <c r="F29" s="135"/>
      <c r="G29" s="17" t="s">
        <v>12</v>
      </c>
      <c r="H29" s="122">
        <f>$H$28/$G$28</f>
        <v>1.0145832572114187E-6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1.2959284297998311E-5</v>
      </c>
      <c r="E30" s="1"/>
      <c r="F30" s="139"/>
      <c r="G30" s="137" t="s">
        <v>27</v>
      </c>
      <c r="H30" s="117">
        <f>1/SQRT(G28)</f>
        <v>6.2722314688471382E-8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E24F-90BB-4C66-947A-D9E611BD07FF}">
  <sheetPr codeName="Foglio16"/>
  <dimension ref="B1:W43"/>
  <sheetViews>
    <sheetView showGridLines="0" workbookViewId="0">
      <selection activeCell="T8" sqref="T8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6" max="6" width="9.140625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105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404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52962.768746722599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2.0459999999999998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24.132075471698116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1.8435143396226417E-5</v>
      </c>
      <c r="D8" s="46">
        <f>ABS(C7*D7*4.765*10^(-8))</f>
        <v>1.149893396226415E-6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76</v>
      </c>
      <c r="J14" s="161"/>
      <c r="K14" s="161"/>
      <c r="L14" s="161"/>
      <c r="M14" s="162"/>
      <c r="N14" s="77"/>
      <c r="O14" s="160" t="s">
        <v>75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4.91</v>
      </c>
      <c r="C16" s="23">
        <f>B16</f>
        <v>4.91</v>
      </c>
      <c r="D16" s="37">
        <f>$H$4/C16</f>
        <v>1.0183299389002037E-4</v>
      </c>
      <c r="E16" s="108">
        <f>SQRT((((1/C16)*$K$4)^2)+(((-$H$4/(C16^2))*$K$5)^2))</f>
        <v>2.2854636030245884E-5</v>
      </c>
      <c r="F16" s="37">
        <f>SQRT((($H$5/(2*$C$5))^2)+((9*$C$8*D16)/(2*$C$9*$H$8)))-($H$5/(2*$C$5))</f>
        <v>9.619785410313877E-7</v>
      </c>
      <c r="G16" s="119">
        <f>SQRT(((9*$C$8)/((4*$C$9*$H$8)*SQRT((($H$5^2)/(4*($C$5^2)))+((9*$C$8*D16)/(2*$C$9*$H$8))))*E16)^2+((9*D16)/((4*$C$9*$H$8)*SQRT((($H$5^2)/(4*($C$5^2)))+((9*$C$8*D16)/(2*$C$9*$H$8))))*$D$8)^2)</f>
        <v>1.1656376368973631E-7</v>
      </c>
      <c r="I16" s="111">
        <v>1.08</v>
      </c>
      <c r="J16" s="23">
        <f>I16</f>
        <v>1.08</v>
      </c>
      <c r="K16" s="37">
        <f>$H$4/J16</f>
        <v>4.6296296296296293E-4</v>
      </c>
      <c r="L16" s="37">
        <f>SQRT((((1/J16)*$K$4)^2)+(((-$H$4/(J16^2))*$K$5)^2))</f>
        <v>2.3347966507341955E-4</v>
      </c>
      <c r="M16" s="122">
        <f>(-4/3)*PI()*($H$29^3)*$H$8*($C$9/$N$5)*(1-(K16/$D$29))</f>
        <v>2.0971039294928227E-18</v>
      </c>
      <c r="N16" s="46"/>
      <c r="O16" s="123">
        <v>2.11</v>
      </c>
      <c r="P16" s="40">
        <f>O16</f>
        <v>2.11</v>
      </c>
      <c r="Q16" s="37">
        <f>$H$4/P16</f>
        <v>2.3696682464454977E-4</v>
      </c>
      <c r="R16" s="108">
        <f>SQRT((((1/P16)*$K$4)^2)+(((-$H$4/(P16^2))*$K$5)^2))</f>
        <v>7.3480075141558321E-5</v>
      </c>
      <c r="S16" s="183">
        <f>((-1)*(-4/3)*PI()*($H$29^3)*$H$8*($C$9/$N$5)*(1+(Q16/$D$29)))</f>
        <v>1.9527929504054528E-18</v>
      </c>
      <c r="V16" s="2" t="s">
        <v>92</v>
      </c>
      <c r="W16" s="5">
        <f>AVERAGE(M16:M19,S16:S19)</f>
        <v>2.0265408121739922E-18</v>
      </c>
    </row>
    <row r="17" spans="2:23" x14ac:dyDescent="0.25">
      <c r="B17" s="111">
        <v>10.01</v>
      </c>
      <c r="C17" s="23">
        <f>B17-B16</f>
        <v>5.0999999999999996</v>
      </c>
      <c r="D17" s="37">
        <f>$H$4/C17</f>
        <v>9.8039215686274519E-5</v>
      </c>
      <c r="E17" s="108">
        <f>SQRT((((1/C17)*$K$4)^2)+(((-$H$4/(C17^2))*$K$5)^2))</f>
        <v>2.1836942439312465E-5</v>
      </c>
      <c r="F17" s="37">
        <f>SQRT((($H$5/(2*$C$5))^2)+((9*$C$8*D17)/(2*$C$9*$H$8)))-($H$5/(2*$C$5))</f>
        <v>9.4315937016264369E-7</v>
      </c>
      <c r="G17" s="119">
        <f>SQRT(((9*$C$8)/((4*$C$9*$H$8)*SQRT((($H$5^2)/(4*($C$5^2)))+((9*$C$8*D17)/(2*$C$9*$H$8))))*E17)^2+((9*D17)/((4*$C$9*$H$8)*SQRT((($H$5^2)/(4*($C$5^2)))+((9*$C$8*D17)/(2*$C$9*$H$8))))*$D$8)^2)</f>
        <v>1.1356632652179632E-7</v>
      </c>
      <c r="I17" s="111">
        <v>2.2200000000000002</v>
      </c>
      <c r="J17" s="23">
        <f>I17-I16</f>
        <v>1.1400000000000001</v>
      </c>
      <c r="K17" s="37">
        <f>$H$4/J17</f>
        <v>4.3859649122807013E-4</v>
      </c>
      <c r="L17" s="37">
        <f>SQRT((((1/J17)*$K$4)^2)+(((-$H$4/(J17^2))*$K$5)^2))</f>
        <v>2.1142301818945786E-4</v>
      </c>
      <c r="M17" s="122">
        <f>(-4/3)*PI()*($H$29^3)*$H$8*($C$9/$N$5)*(1-(K17/$D$29))</f>
        <v>1.9561159338388821E-18</v>
      </c>
      <c r="N17" s="46"/>
      <c r="O17" s="123">
        <v>4.2699999999999996</v>
      </c>
      <c r="P17" s="40">
        <f>O17-O16</f>
        <v>2.1599999999999997</v>
      </c>
      <c r="Q17" s="37">
        <f>$H$4/P17</f>
        <v>2.3148148148148152E-4</v>
      </c>
      <c r="R17" s="108">
        <f>SQRT((((1/P17)*$K$4)^2)+(((-$H$4/(P17^2))*$K$5)^2))</f>
        <v>7.0813539759290433E-5</v>
      </c>
      <c r="S17" s="183">
        <f>((-1)*(-4/3)*PI()*($H$29^3)*$H$8*($C$9/$N$5)*(1+(Q17/$D$29)))</f>
        <v>1.9210539466444947E-18</v>
      </c>
      <c r="V17" s="2" t="s">
        <v>93</v>
      </c>
      <c r="W17" s="5">
        <f>_xlfn.STDEV.P(M16:M19,S16:S19)</f>
        <v>1.7919899428997361E-19</v>
      </c>
    </row>
    <row r="18" spans="2:23" ht="18" x14ac:dyDescent="0.35">
      <c r="B18" s="111">
        <v>14.76</v>
      </c>
      <c r="C18" s="23">
        <f>B18-B17</f>
        <v>4.75</v>
      </c>
      <c r="D18" s="37">
        <f>$H$4/C18</f>
        <v>1.0526315789473685E-4</v>
      </c>
      <c r="E18" s="108">
        <f>SQRT((((1/C18)*$K$4)^2)+(((-$H$4/(C18^2))*$K$5)^2))</f>
        <v>2.3790482607849186E-5</v>
      </c>
      <c r="F18" s="37">
        <f>SQRT((($H$5/(2*$C$5))^2)+((9*$C$8*D18)/(2*$C$9*$H$8)))-($H$5/(2*$C$5))</f>
        <v>9.7869489475545635E-7</v>
      </c>
      <c r="G18" s="119">
        <f>SQRT(((9*$C$8)/((4*$C$9*$H$8)*SQRT((($H$5^2)/(4*($C$5^2)))+((9*$C$8*D18)/(2*$C$9*$H$8))))*E18)^2+((9*D18)/((4*$C$9*$H$8)*SQRT((($H$5^2)/(4*($C$5^2)))+((9*$C$8*D18)/(2*$C$9*$H$8))))*$D$8)^2)</f>
        <v>1.1928709204427101E-7</v>
      </c>
      <c r="I18" s="111">
        <v>3.34</v>
      </c>
      <c r="J18" s="23">
        <f>I18-I17</f>
        <v>1.1199999999999997</v>
      </c>
      <c r="K18" s="37">
        <f>$H$4/J18</f>
        <v>4.4642857142857158E-4</v>
      </c>
      <c r="L18" s="37">
        <f>SQRT((((1/J18)*$K$4)^2)+(((-$H$4/(J18^2))*$K$5)^2))</f>
        <v>2.1838456602015676E-4</v>
      </c>
      <c r="M18" s="122">
        <f>(-4/3)*PI()*($H$29^3)*$H$8*($C$9/$N$5)*(1-(K18/$D$29))</f>
        <v>2.0014335038705066E-18</v>
      </c>
      <c r="N18" s="46"/>
      <c r="O18" s="123">
        <v>6.58</v>
      </c>
      <c r="P18" s="40">
        <f>O18-O17</f>
        <v>2.3100000000000005</v>
      </c>
      <c r="Q18" s="37">
        <f>$H$4/P18</f>
        <v>2.164502164502164E-4</v>
      </c>
      <c r="R18" s="108">
        <f>SQRT((((1/P18)*$K$4)^2)+(((-$H$4/(P18^2))*$K$5)^2))</f>
        <v>6.378883587748403E-5</v>
      </c>
      <c r="S18" s="183">
        <f>((-1)*(-4/3)*PI()*($H$29^3)*$H$8*($C$9/$N$5)*(1+(Q18/$D$29)))</f>
        <v>1.8340808324423875E-18</v>
      </c>
      <c r="V18" s="2" t="s">
        <v>95</v>
      </c>
      <c r="W18" s="92">
        <f>ABS(M19-W16)/W17</f>
        <v>2.4393658443848447</v>
      </c>
    </row>
    <row r="19" spans="2:23" x14ac:dyDescent="0.25">
      <c r="B19" s="113">
        <v>19.87</v>
      </c>
      <c r="C19" s="114">
        <f>B19-B18</f>
        <v>5.1100000000000012</v>
      </c>
      <c r="D19" s="115">
        <f>$H$4/C19</f>
        <v>9.78473581213307E-5</v>
      </c>
      <c r="E19" s="116">
        <f>SQRT((((1/C19)*$K$4)^2)+(((-$H$4/(C19^2))*$K$5)^2))</f>
        <v>2.1785952253963032E-5</v>
      </c>
      <c r="F19" s="115">
        <f>SQRT((($H$5/(2*$C$5))^2)+((9*$C$8*D19)/(2*$C$9*$H$8)))-($H$5/(2*$C$5))</f>
        <v>9.4219807984321926E-7</v>
      </c>
      <c r="G19" s="120">
        <f>SQRT(((9*$C$8)/((4*$C$9*$H$8)*SQRT((($H$5^2)/(4*($C$5^2)))+((9*$C$8*D19)/(2*$C$9*$H$8))))*E19)^2+((9*D19)/((4*$C$9*$H$8)*SQRT((($H$5^2)/(4*($C$5^2)))+((9*$C$8*D19)/(2*$C$9*$H$8))))*$D$8)^2)</f>
        <v>1.1341510741918874E-7</v>
      </c>
      <c r="I19" s="113">
        <v>4.29</v>
      </c>
      <c r="J19" s="114">
        <f>I19-I18</f>
        <v>0.95000000000000018</v>
      </c>
      <c r="K19" s="115">
        <f>$H$4/J19</f>
        <v>5.2631578947368409E-4</v>
      </c>
      <c r="L19" s="115">
        <f>SQRT((((1/J19)*$K$4)^2)+(((-$H$4/(J19^2))*$K$5)^2))</f>
        <v>2.9633416333110974E-4</v>
      </c>
      <c r="M19" s="154">
        <f>(-4/3)*PI()*($H$29^3)*$H$8*($C$9/$N$5)*(1-(K19/$D$29))</f>
        <v>2.4636727181930686E-18</v>
      </c>
      <c r="N19" s="46"/>
      <c r="O19" s="126">
        <v>8.64</v>
      </c>
      <c r="P19" s="127">
        <f>O19-O18</f>
        <v>2.0600000000000005</v>
      </c>
      <c r="Q19" s="115">
        <f>$H$4/P19</f>
        <v>2.4271844660194168E-4</v>
      </c>
      <c r="R19" s="116">
        <f>SQRT((((1/P19)*$K$4)^2)+(((-$H$4/(P19^2))*$K$5)^2))</f>
        <v>7.6335721020732099E-5</v>
      </c>
      <c r="S19" s="184">
        <f>((-1)*(-4/3)*PI()*($H$29^3)*$H$8*($C$9/$N$5)*(1+(Q19/$D$29)))</f>
        <v>1.9860726825043214E-18</v>
      </c>
      <c r="V19" s="2" t="s">
        <v>96</v>
      </c>
      <c r="W19" s="93">
        <f>100%-98.53%</f>
        <v>1.4699999999999935E-2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0.11759999999999948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1.0183299389002037E-4</v>
      </c>
      <c r="C23" s="22">
        <f>1/(E16^2)</f>
        <v>1914482413.6227236</v>
      </c>
      <c r="D23" s="122">
        <f>B23*C23</f>
        <v>194957.47592899427</v>
      </c>
      <c r="F23" s="132">
        <f>F16</f>
        <v>9.619785410313877E-7</v>
      </c>
      <c r="G23" s="22">
        <f>1/(G16^2)</f>
        <v>73599163177071</v>
      </c>
      <c r="H23" s="122">
        <f>F23*G23</f>
        <v>70800815.614209786</v>
      </c>
      <c r="J23" s="143" t="s">
        <v>25</v>
      </c>
      <c r="K23" s="18">
        <v>2.0459999999999998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9.8039215686274519E-5</v>
      </c>
      <c r="C24" s="22">
        <f>1/(E17^2)</f>
        <v>2097086484.81091</v>
      </c>
      <c r="D24" s="122">
        <f>B24*C24</f>
        <v>205596.71419714805</v>
      </c>
      <c r="F24" s="132">
        <f>F17</f>
        <v>9.4315937016264369E-7</v>
      </c>
      <c r="G24" s="22">
        <f>1/(G17^2)</f>
        <v>77535544986376.719</v>
      </c>
      <c r="H24" s="122">
        <f>F24*G24</f>
        <v>73128375.774568394</v>
      </c>
      <c r="J24" s="145" t="s">
        <v>24</v>
      </c>
      <c r="K24" s="179">
        <f>25+(K23-2)*((24-25)/(2.053-2))</f>
        <v>24.132075471698116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1.0526315789473685E-4</v>
      </c>
      <c r="C25" s="22">
        <f>1/(E18^2)</f>
        <v>1766824837.3101947</v>
      </c>
      <c r="D25" s="122">
        <f>B25*C25</f>
        <v>185981.56182212578</v>
      </c>
      <c r="F25" s="132">
        <f>F18</f>
        <v>9.7869489475545635E-7</v>
      </c>
      <c r="G25" s="22">
        <f>1/(G18^2)</f>
        <v>70276981049991.414</v>
      </c>
      <c r="H25" s="122">
        <f>F25*G25</f>
        <v>68779722.572452545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9.78473581213307E-5</v>
      </c>
      <c r="C26" s="22">
        <f>1/(E19^2)</f>
        <v>2106914466.0266187</v>
      </c>
      <c r="D26" s="122">
        <f>B26*C26</f>
        <v>206156.01428831881</v>
      </c>
      <c r="F26" s="132">
        <f>F19</f>
        <v>9.4219807984321926E-7</v>
      </c>
      <c r="G26" s="22">
        <f>1/(G19^2)</f>
        <v>77742442855921.234</v>
      </c>
      <c r="H26" s="122">
        <f>F26*G26</f>
        <v>73248780.381170183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7885308201.7704477</v>
      </c>
      <c r="D28" s="122">
        <f>SUM(D23:D26)</f>
        <v>792691.76623658696</v>
      </c>
      <c r="F28" s="135"/>
      <c r="G28" s="22">
        <f>SUM(G23:G26)</f>
        <v>299154132069360.38</v>
      </c>
      <c r="H28" s="122">
        <f>SUM(H23:H26)</f>
        <v>285957694.34240091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1.0052768337686635E-4</v>
      </c>
      <c r="F29" s="135"/>
      <c r="G29" s="17" t="s">
        <v>12</v>
      </c>
      <c r="H29" s="122">
        <f>$H$28/$G$28</f>
        <v>9.5588749640302546E-7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1.1261355373504999E-5</v>
      </c>
      <c r="E30" s="1"/>
      <c r="F30" s="139"/>
      <c r="G30" s="137" t="s">
        <v>27</v>
      </c>
      <c r="H30" s="120">
        <f>1/SQRT(G28)</f>
        <v>5.7816593124717396E-8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AD22-D121-490C-82F8-24A384886495}">
  <sheetPr codeName="Foglio17"/>
  <dimension ref="B1:W43"/>
  <sheetViews>
    <sheetView showGridLines="0" workbookViewId="0">
      <selection activeCell="K34" sqref="K34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106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450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58993.183009963293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2.0409999999999999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24.226415094339622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1.8439638679245284E-5</v>
      </c>
      <c r="D8" s="46">
        <f>ABS(C7*D7*4.765*10^(-8))</f>
        <v>1.154388679245283E-6</v>
      </c>
      <c r="G8" s="1" t="s">
        <v>5</v>
      </c>
      <c r="H8" s="68">
        <f>H6-H7</f>
        <v>858.70699999999999</v>
      </c>
    </row>
    <row r="9" spans="2:23" ht="16.149999999999999" customHeight="1" x14ac:dyDescent="0.25">
      <c r="B9" s="1" t="s">
        <v>23</v>
      </c>
      <c r="C9" s="68">
        <f>9.806</f>
        <v>9.8059999999999992</v>
      </c>
      <c r="G9"/>
      <c r="H9" s="2"/>
      <c r="M9" s="168" t="s">
        <v>79</v>
      </c>
      <c r="N9" s="168"/>
      <c r="O9" s="168"/>
      <c r="P9" s="168"/>
    </row>
    <row r="10" spans="2:23" x14ac:dyDescent="0.25">
      <c r="G10"/>
      <c r="H10" s="2"/>
      <c r="M10" s="168"/>
      <c r="N10" s="168"/>
      <c r="O10" s="168"/>
      <c r="P10" s="168"/>
    </row>
    <row r="11" spans="2:23" ht="14.45" customHeight="1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  <c r="M11" s="168"/>
      <c r="N11" s="168"/>
      <c r="O11" s="168"/>
      <c r="P11" s="16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  <c r="M12" s="168"/>
      <c r="N12" s="168"/>
      <c r="O12" s="168"/>
      <c r="P12" s="16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78</v>
      </c>
      <c r="J14" s="161"/>
      <c r="K14" s="161"/>
      <c r="L14" s="161"/>
      <c r="M14" s="162"/>
      <c r="N14" s="77"/>
      <c r="O14" s="160" t="s">
        <v>77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15.23</v>
      </c>
      <c r="C16" s="23">
        <f>B16</f>
        <v>15.23</v>
      </c>
      <c r="D16" s="37">
        <f>$H$4/C16</f>
        <v>3.2829940906106372E-5</v>
      </c>
      <c r="E16" s="108">
        <f>SQRT((((1/C16)*$K$4)^2)+(((-$H$4/(C16^2))*$K$5)^2))</f>
        <v>6.6538608684624384E-6</v>
      </c>
      <c r="F16" s="37">
        <f>SQRT((($H$5/(2*$C$5))^2)+((9*$C$8*D16)/(2*$C$9*$H$8)))-($H$5/(2*$C$5))</f>
        <v>5.2975986132997796E-7</v>
      </c>
      <c r="G16" s="112">
        <f>SQRT(((9*$C$8)/((4*$C$9*$H$8)*SQRT((($H$5^2)/(4*($C$5^2)))+((9*$C$8*D16)/(2*$C$9*$H$8))))*E16)^2+((9*D16)/((4*$C$9*$H$8)*SQRT((($H$5^2)/(4*($C$5^2)))+((9*$C$8*D16)/(2*$C$9*$H$8))))*$D$8)^2)</f>
        <v>6.0174812322216363E-8</v>
      </c>
      <c r="I16" s="111">
        <v>0.43</v>
      </c>
      <c r="J16" s="23">
        <f>I16</f>
        <v>0.43</v>
      </c>
      <c r="K16" s="37">
        <f>$H$4/J16</f>
        <v>1.1627906976744186E-3</v>
      </c>
      <c r="L16" s="37">
        <f>SQRT((((1/J16)*$K$4)^2)+(((-$H$4/(J16^2))*$K$5)^2))</f>
        <v>1.3719364349937208E-3</v>
      </c>
      <c r="M16" s="122">
        <f>(-4/3)*PI()*($H$29^3)*$H$8*($C$9/$N$5)*(1-(K16/$D$29))</f>
        <v>3.0514372599160464E-18</v>
      </c>
      <c r="N16" s="46"/>
      <c r="O16" s="123">
        <v>0.41</v>
      </c>
      <c r="P16" s="40">
        <f>O16</f>
        <v>0.41</v>
      </c>
      <c r="Q16" s="37">
        <f>$H$4/P16</f>
        <v>1.2195121951219512E-3</v>
      </c>
      <c r="R16" s="37">
        <f>SQRT((((1/P16)*$K$4)^2)+(((-$H$4/(P16^2))*$K$5)^2))</f>
        <v>1.5070772926985858E-3</v>
      </c>
      <c r="S16" s="183">
        <f>((-1)*(-4/3)*PI()*($H$29^3)*$H$8*($C$9/$N$5)*(1+(Q16/$D$29)))</f>
        <v>3.3808245104444681E-18</v>
      </c>
      <c r="V16" s="2" t="s">
        <v>92</v>
      </c>
      <c r="W16" s="5">
        <f>AVERAGE(M16:M19,S16:S19)</f>
        <v>3.2017357629068891E-18</v>
      </c>
    </row>
    <row r="17" spans="2:23" x14ac:dyDescent="0.25">
      <c r="B17" s="111">
        <v>30.9</v>
      </c>
      <c r="C17" s="23">
        <f>B17-B16</f>
        <v>15.669999999999998</v>
      </c>
      <c r="D17" s="37">
        <f>$H$4/C17</f>
        <v>3.1908104658583286E-5</v>
      </c>
      <c r="E17" s="108">
        <f>SQRT((((1/C17)*$K$4)^2)+(((-$H$4/(C17^2))*$K$5)^2))</f>
        <v>6.4623268715873713E-6</v>
      </c>
      <c r="F17" s="37">
        <f>SQRT((($H$5/(2*$C$5))^2)+((9*$C$8*D17)/(2*$C$9*$H$8)))-($H$5/(2*$C$5))</f>
        <v>5.2173805594750206E-7</v>
      </c>
      <c r="G17" s="112">
        <f>SQRT(((9*$C$8)/((4*$C$9*$H$8)*SQRT((($H$5^2)/(4*($C$5^2)))+((9*$C$8*D17)/(2*$C$9*$H$8))))*E17)^2+((9*D17)/((4*$C$9*$H$8)*SQRT((($H$5^2)/(4*($C$5^2)))+((9*$C$8*D17)/(2*$C$9*$H$8))))*$D$8)^2)</f>
        <v>5.9280304340312675E-8</v>
      </c>
      <c r="I17" s="111">
        <v>0.83</v>
      </c>
      <c r="J17" s="23">
        <f>I17-I16</f>
        <v>0.39999999999999997</v>
      </c>
      <c r="K17" s="37">
        <f>$H$4/J17</f>
        <v>1.25E-3</v>
      </c>
      <c r="L17" s="37">
        <f>SQRT((((1/J17)*$K$4)^2)+(((-$H$4/(J17^2))*$K$5)^2))</f>
        <v>1.5823736126465205E-3</v>
      </c>
      <c r="M17" s="122">
        <f>(-4/3)*PI()*($H$29^3)*$H$8*($C$9/$N$5)*(1-(K17/$D$29))</f>
        <v>3.2869039854381725E-18</v>
      </c>
      <c r="N17" s="46"/>
      <c r="O17" s="123">
        <v>0.9</v>
      </c>
      <c r="P17" s="40">
        <f>O17-O16</f>
        <v>0.49000000000000005</v>
      </c>
      <c r="Q17" s="37">
        <f>$H$4/P17</f>
        <v>1.020408163265306E-3</v>
      </c>
      <c r="R17" s="37">
        <f>SQRT((((1/P17)*$K$4)^2)+(((-$H$4/(P17^2))*$K$5)^2))</f>
        <v>1.0610443428623888E-3</v>
      </c>
      <c r="S17" s="183">
        <f>((-1)*(-4/3)*PI()*($H$29^3)*$H$8*($C$9/$N$5)*(1+(Q17/$D$29)))</f>
        <v>2.8432399504337733E-18</v>
      </c>
      <c r="V17" s="2" t="s">
        <v>93</v>
      </c>
      <c r="W17" s="5">
        <f>_xlfn.STDEV.P(M16:M19,S16:S19)</f>
        <v>3.1316747705487627E-19</v>
      </c>
    </row>
    <row r="18" spans="2:23" ht="18" x14ac:dyDescent="0.35">
      <c r="B18" s="111">
        <v>45.61</v>
      </c>
      <c r="C18" s="23">
        <f>B18-B17</f>
        <v>14.71</v>
      </c>
      <c r="D18" s="37">
        <f>$H$4/C18</f>
        <v>3.3990482664853843E-5</v>
      </c>
      <c r="E18" s="108">
        <f>SQRT((((1/C18)*$K$4)^2)+(((-$H$4/(C18^2))*$K$5)^2))</f>
        <v>6.8955751625495457E-6</v>
      </c>
      <c r="F18" s="37">
        <f>SQRT((($H$5/(2*$C$5))^2)+((9*$C$8*D18)/(2*$C$9*$H$8)))-($H$5/(2*$C$5))</f>
        <v>5.3970118407229252E-7</v>
      </c>
      <c r="G18" s="112">
        <f>SQRT(((9*$C$8)/((4*$C$9*$H$8)*SQRT((($H$5^2)/(4*($C$5^2)))+((9*$C$8*D18)/(2*$C$9*$H$8))))*E18)^2+((9*D18)/((4*$C$9*$H$8)*SQRT((($H$5^2)/(4*($C$5^2)))+((9*$C$8*D18)/(2*$C$9*$H$8))))*$D$8)^2)</f>
        <v>6.1287175428623524E-8</v>
      </c>
      <c r="I18" s="111">
        <v>1.19</v>
      </c>
      <c r="J18" s="23">
        <f>I18-I17</f>
        <v>0.36</v>
      </c>
      <c r="K18" s="37">
        <f>$H$4/J18</f>
        <v>1.3888888888888889E-3</v>
      </c>
      <c r="L18" s="37">
        <f>SQRT((((1/J18)*$K$4)^2)+(((-$H$4/(J18^2))*$K$5)^2))</f>
        <v>1.9489097269009682E-3</v>
      </c>
      <c r="M18" s="122">
        <f>(-4/3)*PI()*($H$29^3)*$H$8*($C$9/$N$5)*(1-(K18/$D$29))</f>
        <v>3.6619065483067438E-18</v>
      </c>
      <c r="N18" s="46"/>
      <c r="O18" s="123">
        <v>1.31</v>
      </c>
      <c r="P18" s="40">
        <f>O18-O17</f>
        <v>0.41000000000000003</v>
      </c>
      <c r="Q18" s="37">
        <f>$H$4/P18</f>
        <v>1.2195121951219512E-3</v>
      </c>
      <c r="R18" s="37">
        <f>SQRT((((1/P18)*$K$4)^2)+(((-$H$4/(P18^2))*$K$5)^2))</f>
        <v>1.5070772926985851E-3</v>
      </c>
      <c r="S18" s="183">
        <f>((-1)*(-4/3)*PI()*($H$29^3)*$H$8*($C$9/$N$5)*(1+(Q18/$D$29)))</f>
        <v>3.3808245104444681E-18</v>
      </c>
      <c r="V18" s="2" t="s">
        <v>95</v>
      </c>
      <c r="W18" s="92">
        <f>ABS(S19-W16)/W17</f>
        <v>1.8087110078293154</v>
      </c>
    </row>
    <row r="19" spans="2:23" x14ac:dyDescent="0.25">
      <c r="B19" s="113">
        <v>61.24</v>
      </c>
      <c r="C19" s="114">
        <f>B19-B18</f>
        <v>15.630000000000003</v>
      </c>
      <c r="D19" s="115">
        <f>$H$4/C19</f>
        <v>3.1989763275751754E-5</v>
      </c>
      <c r="E19" s="116">
        <f>SQRT((((1/C19)*$K$4)^2)+(((-$H$4/(C19^2))*$K$5)^2))</f>
        <v>6.4792772030003807E-6</v>
      </c>
      <c r="F19" s="115">
        <f>SQRT((($H$5/(2*$C$5))^2)+((9*$C$8*D19)/(2*$C$9*$H$8)))-($H$5/(2*$C$5))</f>
        <v>5.2245326265830177E-7</v>
      </c>
      <c r="G19" s="117">
        <f>SQRT(((9*$C$8)/((4*$C$9*$H$8)*SQRT((($H$5^2)/(4*($C$5^2)))+((9*$C$8*D19)/(2*$C$9*$H$8))))*E19)^2+((9*D19)/((4*$C$9*$H$8)*SQRT((($H$5^2)/(4*($C$5^2)))+((9*$C$8*D19)/(2*$C$9*$H$8))))*$D$8)^2)</f>
        <v>5.9359948765589988E-8</v>
      </c>
      <c r="I19" s="113">
        <v>1.58</v>
      </c>
      <c r="J19" s="114">
        <f>I19-I18</f>
        <v>0.39000000000000012</v>
      </c>
      <c r="K19" s="115">
        <f>$H$4/J19</f>
        <v>1.2820512820512816E-3</v>
      </c>
      <c r="L19" s="115">
        <f>SQRT((((1/J19)*$K$4)^2)+(((-$H$4/(J19^2))*$K$5)^2))</f>
        <v>1.6635352682683763E-3</v>
      </c>
      <c r="M19" s="181">
        <f>(-4/3)*PI()*($H$29^3)*$H$8*($C$9/$N$5)*(1-(K19/$D$29))</f>
        <v>3.3734430384078416E-18</v>
      </c>
      <c r="N19" s="46"/>
      <c r="O19" s="126">
        <v>1.84</v>
      </c>
      <c r="P19" s="127">
        <f>O19-O18</f>
        <v>0.53</v>
      </c>
      <c r="Q19" s="116">
        <f>$H$4/P19</f>
        <v>9.4339622641509435E-4</v>
      </c>
      <c r="R19" s="116">
        <f>SQRT((((1/P19)*$K$4)^2)+(((-$H$4/(P19^2))*$K$5)^2))</f>
        <v>9.0977663238763732E-4</v>
      </c>
      <c r="S19" s="185">
        <f>((-1)*(-4/3)*PI()*($H$29^3)*$H$8*($C$9/$N$5)*(1+(Q19/$D$29)))</f>
        <v>2.6353062998635999E-18</v>
      </c>
      <c r="V19" s="2" t="s">
        <v>96</v>
      </c>
      <c r="W19" s="93">
        <f>100%-92.97%</f>
        <v>7.0300000000000029E-2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0.56240000000000023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3.2829940906106372E-5</v>
      </c>
      <c r="C23" s="22">
        <f>1/(E16^2)</f>
        <v>22586688834.774891</v>
      </c>
      <c r="D23" s="122">
        <f>B23*C23</f>
        <v>741519.65971027222</v>
      </c>
      <c r="F23" s="132">
        <f>F16</f>
        <v>5.2975986132997796E-7</v>
      </c>
      <c r="G23" s="22">
        <f>1/(G16^2)</f>
        <v>276166191707344.69</v>
      </c>
      <c r="H23" s="122">
        <f>F23*G23</f>
        <v>146301763.42291102</v>
      </c>
      <c r="J23" s="143" t="s">
        <v>25</v>
      </c>
      <c r="K23" s="18">
        <v>2.0409999999999999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3.1908104658583286E-5</v>
      </c>
      <c r="C24" s="22">
        <f>1/(E17^2)</f>
        <v>23945403371.980564</v>
      </c>
      <c r="D24" s="122">
        <f>B24*C24</f>
        <v>764052.43688514899</v>
      </c>
      <c r="F24" s="132">
        <f>F17</f>
        <v>5.2173805594750206E-7</v>
      </c>
      <c r="G24" s="22">
        <f>1/(G17^2)</f>
        <v>284563471790614.94</v>
      </c>
      <c r="H24" s="122">
        <f>F24*G24</f>
        <v>148467592.5657073</v>
      </c>
      <c r="J24" s="145" t="s">
        <v>24</v>
      </c>
      <c r="K24" s="179">
        <f>25+(K23-2)*((24-25)/(2.053-2))</f>
        <v>24.226415094339622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3.3990482664853843E-5</v>
      </c>
      <c r="C25" s="22">
        <f>1/(E18^2)</f>
        <v>21030955605.098228</v>
      </c>
      <c r="D25" s="122">
        <f>B25*C25</f>
        <v>714852.33192040212</v>
      </c>
      <c r="F25" s="132">
        <f>F18</f>
        <v>5.3970118407229252E-7</v>
      </c>
      <c r="G25" s="22">
        <f>1/(G18^2)</f>
        <v>266232326586308.69</v>
      </c>
      <c r="H25" s="122">
        <f>F25*G25</f>
        <v>143685901.89695209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3.1989763275751754E-5</v>
      </c>
      <c r="C26" s="22">
        <f>1/(E19^2)</f>
        <v>23820280893.361691</v>
      </c>
      <c r="D26" s="122">
        <f>B26*C26</f>
        <v>762005.14694055298</v>
      </c>
      <c r="F26" s="132">
        <f>F19</f>
        <v>5.2245326265830177E-7</v>
      </c>
      <c r="G26" s="22">
        <f>1/(G19^2)</f>
        <v>283800375112210.88</v>
      </c>
      <c r="H26" s="122">
        <f>F26*G26</f>
        <v>148272431.92102447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91383328705.215378</v>
      </c>
      <c r="D28" s="122">
        <f>SUM(D23:D26)</f>
        <v>2982429.5754563767</v>
      </c>
      <c r="F28" s="135"/>
      <c r="G28" s="22">
        <f>SUM(G23:G26)</f>
        <v>1110762365196479.1</v>
      </c>
      <c r="H28" s="122">
        <f>SUM(H23:H26)</f>
        <v>586727689.80659485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3.2636473388675818E-5</v>
      </c>
      <c r="F29" s="135"/>
      <c r="G29" s="17" t="s">
        <v>12</v>
      </c>
      <c r="H29" s="122">
        <f>$H$28/$G$28</f>
        <v>5.2822071416041401E-7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3.3080077111594362E-6</v>
      </c>
      <c r="E30" s="1"/>
      <c r="F30" s="139"/>
      <c r="G30" s="137" t="s">
        <v>27</v>
      </c>
      <c r="H30" s="120">
        <f>1/SQRT(G28)</f>
        <v>3.0004709178433578E-8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7">
    <mergeCell ref="V15:W15"/>
    <mergeCell ref="B1:J1"/>
    <mergeCell ref="B11:I11"/>
    <mergeCell ref="B14:G14"/>
    <mergeCell ref="I14:M14"/>
    <mergeCell ref="M9:P12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8FD7-B887-48FC-9244-9D05A401B38F}">
  <sheetPr codeName="Foglio18"/>
  <dimension ref="B1:W43"/>
  <sheetViews>
    <sheetView showGridLines="0" workbookViewId="0">
      <selection activeCell="E8" sqref="E8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107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459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60173.046670162556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2.036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24.320754716981131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1.8444133962264152E-5</v>
      </c>
      <c r="D8" s="46">
        <f>ABS(C7*D7*4.765*10^(-8))</f>
        <v>1.1588839622641509E-6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81</v>
      </c>
      <c r="J14" s="161"/>
      <c r="K14" s="161"/>
      <c r="L14" s="161"/>
      <c r="M14" s="162"/>
      <c r="N14" s="77"/>
      <c r="O14" s="160" t="s">
        <v>80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7.81</v>
      </c>
      <c r="C16" s="23">
        <f>B16</f>
        <v>7.81</v>
      </c>
      <c r="D16" s="37">
        <f>$H$4/C16</f>
        <v>6.4020486555697832E-5</v>
      </c>
      <c r="E16" s="37">
        <f>SQRT((((1/C16)*$K$4)^2)+(((-$H$4/(C16^2))*$K$5)^2))</f>
        <v>1.3444092233411742E-5</v>
      </c>
      <c r="F16" s="37">
        <f>SQRT((($H$5/(2*$C$5))^2)+((9*$C$8*D16)/(2*$C$9*$H$8)))-($H$5/(2*$C$5))</f>
        <v>7.5494262669371544E-7</v>
      </c>
      <c r="G16" s="112">
        <f>SQRT(((9*$C$8)/((4*$C$9*$H$8)*SQRT((($H$5^2)/(4*($C$5^2)))+((9*$C$8*D16)/(2*$C$9*$H$8))))*E16)^2+((9*D16)/((4*$C$9*$H$8)*SQRT((($H$5^2)/(4*($C$5^2)))+((9*$C$8*D16)/(2*$C$9*$H$8))))*$D$8)^2)</f>
        <v>8.6949002920508927E-8</v>
      </c>
      <c r="I16" s="111">
        <v>0.56000000000000005</v>
      </c>
      <c r="J16" s="23">
        <f>I16</f>
        <v>0.56000000000000005</v>
      </c>
      <c r="K16" s="108">
        <f>$H$4/J16</f>
        <v>8.9285714285714283E-4</v>
      </c>
      <c r="L16" s="108">
        <f>SQRT((((1/J16)*$K$4)^2)+(((-$H$4/(J16^2))*$K$5)^2))</f>
        <v>8.1694910092788028E-4</v>
      </c>
      <c r="M16" s="119">
        <f>(-4/3)*PI()*($H$29^3)*$H$8*($C$9/$N$5)*(1-(K16/$D$29))</f>
        <v>3.1678281976181859E-18</v>
      </c>
      <c r="N16" s="46"/>
      <c r="O16" s="123">
        <v>0.8</v>
      </c>
      <c r="P16" s="40">
        <f>O16</f>
        <v>0.8</v>
      </c>
      <c r="Q16" s="108">
        <f>$H$4/P16</f>
        <v>6.2500000000000001E-4</v>
      </c>
      <c r="R16" s="108">
        <f>SQRT((((1/P16)*$K$4)^2)+(((-$H$4/(P16^2))*$K$5)^2))</f>
        <v>4.101376483877089E-4</v>
      </c>
      <c r="S16" s="122">
        <f>((-1)*(-4/3)*PI()*($H$29^3)*$H$8*($C$9/$N$5)*(1+(Q16/$D$29)))</f>
        <v>2.6009084102106633E-18</v>
      </c>
      <c r="V16" s="2" t="s">
        <v>92</v>
      </c>
      <c r="W16" s="5">
        <f>AVERAGE(M16:M19,S16:S19)</f>
        <v>2.8797698352034516E-18</v>
      </c>
    </row>
    <row r="17" spans="2:23" x14ac:dyDescent="0.25">
      <c r="B17" s="111">
        <v>15.74</v>
      </c>
      <c r="C17" s="23">
        <f>B17-B16</f>
        <v>7.9300000000000006</v>
      </c>
      <c r="D17" s="37">
        <f>$H$4/C17</f>
        <v>6.3051702395964691E-5</v>
      </c>
      <c r="E17" s="37">
        <f>SQRT((((1/C17)*$K$4)^2)+(((-$H$4/(C17^2))*$K$5)^2))</f>
        <v>1.322215654914602E-5</v>
      </c>
      <c r="F17" s="37">
        <f>SQRT((($H$5/(2*$C$5))^2)+((9*$C$8*D17)/(2*$C$9*$H$8)))-($H$5/(2*$C$5))</f>
        <v>7.4891717123904749E-7</v>
      </c>
      <c r="G17" s="112">
        <f>SQRT(((9*$C$8)/((4*$C$9*$H$8)*SQRT((($H$5^2)/(4*($C$5^2)))+((9*$C$8*D17)/(2*$C$9*$H$8))))*E17)^2+((9*D17)/((4*$C$9*$H$8)*SQRT((($H$5^2)/(4*($C$5^2)))+((9*$C$8*D17)/(2*$C$9*$H$8))))*$D$8)^2)</f>
        <v>8.6176291899927257E-8</v>
      </c>
      <c r="I17" s="111">
        <v>1.1399999999999999</v>
      </c>
      <c r="J17" s="23">
        <f>I17-I16</f>
        <v>0.57999999999999985</v>
      </c>
      <c r="K17" s="108">
        <f>$H$4/J17</f>
        <v>8.6206896551724158E-4</v>
      </c>
      <c r="L17" s="108">
        <f>SQRT((((1/J17)*$K$4)^2)+(((-$H$4/(J17^2))*$K$5)^2))</f>
        <v>7.6290078904979128E-4</v>
      </c>
      <c r="M17" s="119">
        <f>(-4/3)*PI()*($H$29^3)*$H$8*($C$9/$N$5)*(1-(K17/$D$29))</f>
        <v>3.0508152846804819E-18</v>
      </c>
      <c r="N17" s="46"/>
      <c r="O17" s="123">
        <v>1.65</v>
      </c>
      <c r="P17" s="40">
        <f>O17-O16</f>
        <v>0.84999999999999987</v>
      </c>
      <c r="Q17" s="108">
        <f>$H$4/P17</f>
        <v>5.8823529411764712E-4</v>
      </c>
      <c r="R17" s="108">
        <f>SQRT((((1/P17)*$K$4)^2)+(((-$H$4/(P17^2))*$K$5)^2))</f>
        <v>3.6547393568196258E-4</v>
      </c>
      <c r="S17" s="122">
        <f>((-1)*(-4/3)*PI()*($H$29^3)*$H$8*($C$9/$N$5)*(1+(Q17/$D$29)))</f>
        <v>2.4611812259379924E-18</v>
      </c>
      <c r="V17" s="2" t="s">
        <v>93</v>
      </c>
      <c r="W17" s="5">
        <f>_xlfn.STDEV.P(M16:M19,S16:S19)</f>
        <v>3.6414844112162074E-19</v>
      </c>
    </row>
    <row r="18" spans="2:23" ht="18" x14ac:dyDescent="0.35">
      <c r="B18" s="111">
        <v>23.95</v>
      </c>
      <c r="C18" s="23">
        <f>B18-B17</f>
        <v>8.2099999999999991</v>
      </c>
      <c r="D18" s="37">
        <f>$H$4/C18</f>
        <v>6.0901339829476257E-5</v>
      </c>
      <c r="E18" s="37">
        <f>SQRT((((1/C18)*$K$4)^2)+(((-$H$4/(C18^2))*$K$5)^2))</f>
        <v>1.2732454981958301E-5</v>
      </c>
      <c r="F18" s="37">
        <f>SQRT((($H$5/(2*$C$5))^2)+((9*$C$8*D18)/(2*$C$9*$H$8)))-($H$5/(2*$C$5))</f>
        <v>7.353755685313375E-7</v>
      </c>
      <c r="G18" s="112">
        <f>SQRT(((9*$C$8)/((4*$C$9*$H$8)*SQRT((($H$5^2)/(4*($C$5^2)))+((9*$C$8*D18)/(2*$C$9*$H$8))))*E18)^2+((9*D18)/((4*$C$9*$H$8)*SQRT((($H$5^2)/(4*($C$5^2)))+((9*$C$8*D18)/(2*$C$9*$H$8))))*$D$8)^2)</f>
        <v>8.4454258849775077E-8</v>
      </c>
      <c r="I18" s="111">
        <v>1.73</v>
      </c>
      <c r="J18" s="23">
        <f>I18-I17</f>
        <v>0.59000000000000008</v>
      </c>
      <c r="K18" s="108">
        <f>$H$4/J18</f>
        <v>8.4745762711864393E-4</v>
      </c>
      <c r="L18" s="108">
        <f>SQRT((((1/J18)*$K$4)^2)+(((-$H$4/(J18^2))*$K$5)^2))</f>
        <v>7.3791344502075818E-4</v>
      </c>
      <c r="M18" s="119">
        <f>(-4/3)*PI()*($H$29^3)*$H$8*($C$9/$N$5)*(1-(K18/$D$29))</f>
        <v>2.995283732777841E-18</v>
      </c>
      <c r="N18" s="46"/>
      <c r="O18" s="123">
        <v>2.5</v>
      </c>
      <c r="P18" s="40">
        <f>O18-O17</f>
        <v>0.85000000000000009</v>
      </c>
      <c r="Q18" s="108">
        <f>$H$4/P18</f>
        <v>5.8823529411764701E-4</v>
      </c>
      <c r="R18" s="108">
        <f>SQRT((((1/P18)*$K$4)^2)+(((-$H$4/(P18^2))*$K$5)^2))</f>
        <v>3.6547393568196241E-4</v>
      </c>
      <c r="S18" s="122">
        <f>((-1)*(-4/3)*PI()*($H$29^3)*$H$8*($C$9/$N$5)*(1+(Q18/$D$29)))</f>
        <v>2.4611812259379921E-18</v>
      </c>
      <c r="V18" s="2" t="s">
        <v>95</v>
      </c>
      <c r="W18" s="92">
        <f>ABS(M19-W16)/W17</f>
        <v>1.9092853927822759</v>
      </c>
    </row>
    <row r="19" spans="2:23" x14ac:dyDescent="0.25">
      <c r="B19" s="113">
        <v>33.450000000000003</v>
      </c>
      <c r="C19" s="114">
        <f>B19-B18</f>
        <v>9.5000000000000036</v>
      </c>
      <c r="D19" s="115">
        <f>$H$4/C19</f>
        <v>5.2631578947368404E-5</v>
      </c>
      <c r="E19" s="115">
        <f>SQRT((((1/C19)*$K$4)^2)+(((-$H$4/(C19^2))*$K$5)^2))</f>
        <v>1.0884699559218002E-5</v>
      </c>
      <c r="F19" s="115">
        <f>SQRT((($H$5/(2*$C$5))^2)+((9*$C$8*D19)/(2*$C$9*$H$8)))-($H$5/(2*$C$5))</f>
        <v>6.8093327393133709E-7</v>
      </c>
      <c r="G19" s="117">
        <f>SQRT(((9*$C$8)/((4*$C$9*$H$8)*SQRT((($H$5^2)/(4*($C$5^2)))+((9*$C$8*D19)/(2*$C$9*$H$8))))*E19)^2+((9*D19)/((4*$C$9*$H$8)*SQRT((($H$5^2)/(4*($C$5^2)))+((9*$C$8*D19)/(2*$C$9*$H$8))))*$D$8)^2)</f>
        <v>7.7717318832448942E-8</v>
      </c>
      <c r="I19" s="113">
        <v>2.23</v>
      </c>
      <c r="J19" s="114">
        <f>I19-I18</f>
        <v>0.5</v>
      </c>
      <c r="K19" s="115">
        <f>$H$4/J19</f>
        <v>1E-3</v>
      </c>
      <c r="L19" s="115">
        <f>SQRT((((1/J19)*$K$4)^2)+(((-$H$4/(J19^2))*$K$5)^2))</f>
        <v>1.0198039027185569E-3</v>
      </c>
      <c r="M19" s="153">
        <f>(-4/3)*PI()*($H$29^3)*$H$8*($C$9/$N$5)*(1-(K19/$D$29))</f>
        <v>3.5750331346413987E-18</v>
      </c>
      <c r="N19" s="46"/>
      <c r="O19" s="126">
        <v>3.26</v>
      </c>
      <c r="P19" s="127">
        <f>O19-O18</f>
        <v>0.75999999999999979</v>
      </c>
      <c r="Q19" s="116">
        <f>$H$4/P19</f>
        <v>6.5789473684210547E-4</v>
      </c>
      <c r="R19" s="116">
        <f>SQRT((((1/P19)*$K$4)^2)+(((-$H$4/(P19^2))*$K$5)^2))</f>
        <v>4.5238359790364141E-4</v>
      </c>
      <c r="S19" s="181">
        <f>((-1)*(-4/3)*PI()*($H$29^3)*$H$8*($C$9/$N$5)*(1+(Q19/$D$29)))</f>
        <v>2.7259274698230539E-18</v>
      </c>
      <c r="V19" s="2" t="s">
        <v>96</v>
      </c>
      <c r="W19" s="93">
        <f>100%-94.39%</f>
        <v>5.6100000000000039E-2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0.44880000000000031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6.4020486555697832E-5</v>
      </c>
      <c r="C23" s="22">
        <f>1/(E16^2)</f>
        <v>5532698870.5813417</v>
      </c>
      <c r="D23" s="122">
        <f>B23*C23</f>
        <v>354206.07366077736</v>
      </c>
      <c r="F23" s="132">
        <f>F16</f>
        <v>7.5494262669371544E-7</v>
      </c>
      <c r="G23" s="22">
        <f>1/(G16^2)</f>
        <v>132272873333161.86</v>
      </c>
      <c r="H23" s="122">
        <f>F23*G23</f>
        <v>99858430.434462324</v>
      </c>
      <c r="J23" s="143" t="s">
        <v>25</v>
      </c>
      <c r="K23" s="18">
        <v>2.036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6.3051702395964691E-5</v>
      </c>
      <c r="C24" s="22">
        <f>1/(E17^2)</f>
        <v>5719991853.6224089</v>
      </c>
      <c r="D24" s="122">
        <f>B24*C24</f>
        <v>360655.22406194254</v>
      </c>
      <c r="F24" s="132">
        <f>F17</f>
        <v>7.4891717123904749E-7</v>
      </c>
      <c r="G24" s="22">
        <f>1/(G17^2)</f>
        <v>134655592259009.5</v>
      </c>
      <c r="H24" s="122">
        <f>F24*G24</f>
        <v>100845885.24613598</v>
      </c>
      <c r="J24" s="145" t="s">
        <v>24</v>
      </c>
      <c r="K24" s="179">
        <f>25+(K23-2)*((24-25)/(2.053-2))</f>
        <v>24.320754716981131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6.0901339829476257E-5</v>
      </c>
      <c r="C25" s="22">
        <f>1/(E18^2)</f>
        <v>6168445065.2577353</v>
      </c>
      <c r="D25" s="122">
        <f>B25*C25</f>
        <v>375666.5691387172</v>
      </c>
      <c r="F25" s="132">
        <f>F18</f>
        <v>7.353755685313375E-7</v>
      </c>
      <c r="G25" s="22">
        <f>1/(G18^2)</f>
        <v>140202865512622.05</v>
      </c>
      <c r="H25" s="122">
        <f>F25*G25</f>
        <v>103101761.93606709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5.2631578947368404E-5</v>
      </c>
      <c r="C26" s="22">
        <f>1/(E19^2)</f>
        <v>8440479274.6114044</v>
      </c>
      <c r="D26" s="122">
        <f>B26*C26</f>
        <v>444235.75129533693</v>
      </c>
      <c r="F26" s="132">
        <f>F19</f>
        <v>6.8093327393133709E-7</v>
      </c>
      <c r="G26" s="22">
        <f>1/(G19^2)</f>
        <v>165563416997918.06</v>
      </c>
      <c r="H26" s="122">
        <f>F26*G26</f>
        <v>112737639.57965153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25861615064.072891</v>
      </c>
      <c r="D28" s="122">
        <f>SUM(D23:D26)</f>
        <v>1534763.618156774</v>
      </c>
      <c r="F28" s="135"/>
      <c r="G28" s="22">
        <f>SUM(G23:G26)</f>
        <v>572694748102711.5</v>
      </c>
      <c r="H28" s="122">
        <f>SUM(H23:H26)</f>
        <v>416543717.19631696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5.9345234795056426E-5</v>
      </c>
      <c r="F29" s="135"/>
      <c r="G29" s="17" t="s">
        <v>12</v>
      </c>
      <c r="H29" s="122">
        <f>$H$28/$G$28</f>
        <v>7.2733985875772483E-7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6.2183072706059053E-6</v>
      </c>
      <c r="E30" s="1"/>
      <c r="F30" s="139"/>
      <c r="G30" s="137" t="s">
        <v>27</v>
      </c>
      <c r="H30" s="120">
        <f>1/SQRT(G28)</f>
        <v>4.1786731232617322E-8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2019-8FA0-40D4-BFC6-68C50BAE13F2}">
  <sheetPr codeName="Foglio19"/>
  <dimension ref="B1:S43"/>
  <sheetViews>
    <sheetView showGridLines="0" workbookViewId="0">
      <selection activeCell="N9" sqref="N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19" ht="27" customHeight="1" x14ac:dyDescent="0.25">
      <c r="B1" s="166" t="s">
        <v>108</v>
      </c>
      <c r="C1" s="166"/>
      <c r="D1" s="166"/>
      <c r="E1" s="166"/>
      <c r="F1" s="166"/>
      <c r="G1" s="166"/>
      <c r="H1" s="166"/>
      <c r="I1" s="166"/>
      <c r="J1" s="166"/>
    </row>
    <row r="2" spans="2:19" x14ac:dyDescent="0.25">
      <c r="G2"/>
      <c r="H2" s="2"/>
    </row>
    <row r="3" spans="2:19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19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459</v>
      </c>
      <c r="O4" s="79">
        <v>1</v>
      </c>
    </row>
    <row r="5" spans="2:19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60173.046670162556</v>
      </c>
      <c r="O5" s="82">
        <f>SQRT((O4/C4)^2+(D4*C4/(N4^2))^2)</f>
        <v>131.09596224436288</v>
      </c>
    </row>
    <row r="6" spans="2:19" ht="18" x14ac:dyDescent="0.35">
      <c r="B6" s="72" t="s">
        <v>25</v>
      </c>
      <c r="C6" s="67">
        <v>2.0350000000000001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19" ht="18" x14ac:dyDescent="0.35">
      <c r="B7" s="72" t="s">
        <v>24</v>
      </c>
      <c r="C7" s="81">
        <f>25+(C6-2)*((24-25)/(2.053-2))</f>
        <v>24.339622641509429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19" x14ac:dyDescent="0.25">
      <c r="B8" s="1" t="s">
        <v>30</v>
      </c>
      <c r="C8" s="4">
        <f>((1.8+($C$7-15)*4.765*10^(-3))*10^(-5))</f>
        <v>1.8445033018867927E-5</v>
      </c>
      <c r="D8" s="46">
        <f>ABS(C7*D7*4.765*10^(-8))</f>
        <v>1.1597830188679243E-6</v>
      </c>
      <c r="G8" s="1" t="s">
        <v>5</v>
      </c>
      <c r="H8" s="68">
        <f>H6-H7</f>
        <v>858.70699999999999</v>
      </c>
    </row>
    <row r="9" spans="2:19" ht="17.25" x14ac:dyDescent="0.25">
      <c r="B9" s="1" t="s">
        <v>23</v>
      </c>
      <c r="C9" s="68">
        <f>9.806</f>
        <v>9.8059999999999992</v>
      </c>
      <c r="G9"/>
      <c r="H9" s="2"/>
    </row>
    <row r="10" spans="2:19" x14ac:dyDescent="0.25">
      <c r="G10"/>
      <c r="H10" s="2"/>
    </row>
    <row r="11" spans="2:19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19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19" x14ac:dyDescent="0.25">
      <c r="G13"/>
    </row>
    <row r="14" spans="2:19" x14ac:dyDescent="0.25">
      <c r="B14" s="160" t="s">
        <v>6</v>
      </c>
      <c r="C14" s="161"/>
      <c r="D14" s="161"/>
      <c r="E14" s="161"/>
      <c r="F14" s="161"/>
      <c r="G14" s="162"/>
      <c r="I14" s="160" t="s">
        <v>81</v>
      </c>
      <c r="J14" s="161"/>
      <c r="K14" s="161"/>
      <c r="L14" s="161"/>
      <c r="M14" s="162"/>
      <c r="N14" s="77"/>
      <c r="O14" s="160" t="s">
        <v>80</v>
      </c>
      <c r="P14" s="161"/>
      <c r="Q14" s="161"/>
      <c r="R14" s="161"/>
      <c r="S14" s="162"/>
    </row>
    <row r="15" spans="2:19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</row>
    <row r="16" spans="2:19" x14ac:dyDescent="0.25">
      <c r="B16" s="123">
        <v>14</v>
      </c>
      <c r="C16" s="23">
        <f>B16</f>
        <v>14</v>
      </c>
      <c r="D16" s="37">
        <f>$H$4/C16</f>
        <v>3.5714285714285717E-5</v>
      </c>
      <c r="E16" s="108">
        <f>SQRT((((1/C16)*$K$4)^2)+(((-$H$4/(C16^2))*$K$5)^2))</f>
        <v>7.2558482925142306E-6</v>
      </c>
      <c r="F16" s="37">
        <f>SQRT((($H$5/(2*$C$5))^2)+((9*$C$8*D16)/(2*$C$9*$H$8)))-($H$5/(2*$C$5))</f>
        <v>5.5424732695914132E-7</v>
      </c>
      <c r="G16" s="112">
        <f>SQRT(((9*$C$8)/((4*$C$9*$H$8)*SQRT((($H$5^2)/(4*($C$5^2)))+((9*$C$8*D16)/(2*$C$9*$H$8))))*E16)^2+((9*D16)/((4*$C$9*$H$8)*SQRT((($H$5^2)/(4*($C$5^2)))+((9*$C$8*D16)/(2*$C$9*$H$8))))*$D$8)^2)</f>
        <v>6.2946274694423208E-8</v>
      </c>
      <c r="I16" s="123">
        <v>0.5</v>
      </c>
      <c r="J16" s="23">
        <f>I16</f>
        <v>0.5</v>
      </c>
      <c r="K16" s="108">
        <f>$H$4/J16</f>
        <v>1E-3</v>
      </c>
      <c r="L16" s="108">
        <f>SQRT((((1/J16)*$K$4)^2)+(((-$H$4/(J16^2))*$K$5)^2))</f>
        <v>1.0198039027185569E-3</v>
      </c>
      <c r="M16" s="122">
        <f>(-4/3)*PI()*($H$29^3)*$H$8*($C$9/$N$5)*(1-(K16/$D$29))</f>
        <v>2.7465215774365046E-18</v>
      </c>
      <c r="N16" s="46"/>
      <c r="O16" s="123">
        <v>0.6</v>
      </c>
      <c r="P16" s="40">
        <f>O16</f>
        <v>0.6</v>
      </c>
      <c r="Q16" s="108">
        <f>$H$4/P16</f>
        <v>8.3333333333333339E-4</v>
      </c>
      <c r="R16" s="108">
        <f>SQRT((((1/P16)*$K$4)^2)+(((-$H$4/(P16^2))*$K$5)^2))</f>
        <v>7.1416445178791338E-4</v>
      </c>
      <c r="S16" s="183">
        <f>((-1)*(-4/3)*PI()*($H$29^3)*$H$8*($C$9/$N$5)*(1+(Q16/$D$29)))</f>
        <v>2.4813824370215699E-18</v>
      </c>
    </row>
    <row r="17" spans="2:19" x14ac:dyDescent="0.25">
      <c r="B17" s="111">
        <v>28.06</v>
      </c>
      <c r="C17" s="23">
        <f>B17-B16</f>
        <v>14.059999999999999</v>
      </c>
      <c r="D17" s="37">
        <f>$H$4/C17</f>
        <v>3.5561877667140828E-5</v>
      </c>
      <c r="E17" s="108">
        <f>SQRT((((1/C17)*$K$4)^2)+(((-$H$4/(C17^2))*$K$5)^2))</f>
        <v>7.2239337016160112E-6</v>
      </c>
      <c r="F17" s="37">
        <f>SQRT((($H$5/(2*$C$5))^2)+((9*$C$8*D17)/(2*$C$9*$H$8)))-($H$5/(2*$C$5))</f>
        <v>5.5298291446370882E-7</v>
      </c>
      <c r="G17" s="112">
        <f>SQRT(((9*$C$8)/((4*$C$9*$H$8)*SQRT((($H$5^2)/(4*($C$5^2)))+((9*$C$8*D17)/(2*$C$9*$H$8))))*E17)^2+((9*D17)/((4*$C$9*$H$8)*SQRT((($H$5^2)/(4*($C$5^2)))+((9*$C$8*D17)/(2*$C$9*$H$8))))*$D$8)^2)</f>
        <v>6.280365534591063E-8</v>
      </c>
      <c r="I17" s="111">
        <v>1.03</v>
      </c>
      <c r="J17" s="23">
        <f>I17-I16</f>
        <v>0.53</v>
      </c>
      <c r="K17" s="108">
        <f>$H$4/J17</f>
        <v>9.4339622641509435E-4</v>
      </c>
      <c r="L17" s="108">
        <f>SQRT((((1/J17)*$K$4)^2)+(((-$H$4/(J17^2))*$K$5)^2))</f>
        <v>9.0977663238763732E-4</v>
      </c>
      <c r="M17" s="122">
        <f>(-4/3)*PI()*($H$29^3)*$H$8*($C$9/$N$5)*(1-(K17/$D$29))</f>
        <v>2.5851111618957752E-18</v>
      </c>
      <c r="N17" s="46"/>
      <c r="O17" s="123">
        <v>1.23</v>
      </c>
      <c r="P17" s="40">
        <f>O17-O16</f>
        <v>0.63</v>
      </c>
      <c r="Q17" s="108">
        <f>$H$4/P17</f>
        <v>7.9365079365079365E-4</v>
      </c>
      <c r="R17" s="108">
        <f>SQRT((((1/P17)*$K$4)^2)+(((-$H$4/(P17^2))*$K$5)^2))</f>
        <v>6.4957376098796933E-4</v>
      </c>
      <c r="S17" s="183">
        <f>((-1)*(-4/3)*PI()*($H$29^3)*$H$8*($C$9/$N$5)*(1+(Q17/$D$29)))</f>
        <v>2.3682243414705293E-18</v>
      </c>
    </row>
    <row r="18" spans="2:19" x14ac:dyDescent="0.25">
      <c r="B18" s="111">
        <v>41.03</v>
      </c>
      <c r="C18" s="23">
        <f>B18-B17</f>
        <v>12.970000000000002</v>
      </c>
      <c r="D18" s="37">
        <f>$H$4/C18</f>
        <v>3.8550501156515032E-5</v>
      </c>
      <c r="E18" s="108">
        <f>SQRT((((1/C18)*$K$4)^2)+(((-$H$4/(C18^2))*$K$5)^2))</f>
        <v>7.8520227370411168E-6</v>
      </c>
      <c r="F18" s="37">
        <f>SQRT((($H$5/(2*$C$5))^2)+((9*$C$8*D18)/(2*$C$9*$H$8)))-($H$5/(2*$C$5))</f>
        <v>5.7730521899983572E-7</v>
      </c>
      <c r="G18" s="112">
        <f>SQRT(((9*$C$8)/((4*$C$9*$H$8)*SQRT((($H$5^2)/(4*($C$5^2)))+((9*$C$8*D18)/(2*$C$9*$H$8))))*E18)^2+((9*D18)/((4*$C$9*$H$8)*SQRT((($H$5^2)/(4*($C$5^2)))+((9*$C$8*D18)/(2*$C$9*$H$8))))*$D$8)^2)</f>
        <v>6.5561206196056635E-8</v>
      </c>
      <c r="I18" s="111">
        <v>1.54</v>
      </c>
      <c r="J18" s="23">
        <f>I18-I17</f>
        <v>0.51</v>
      </c>
      <c r="K18" s="108">
        <f>$H$4/J18</f>
        <v>9.8039215686274508E-4</v>
      </c>
      <c r="L18" s="108">
        <f>SQRT((((1/J18)*$K$4)^2)+(((-$H$4/(J18^2))*$K$5)^2))</f>
        <v>9.8096492153187291E-4</v>
      </c>
      <c r="M18" s="122">
        <f>(-4/3)*PI()*($H$29^3)*$H$8*($C$9/$N$5)*(1-(K18/$D$29))</f>
        <v>2.6906081655171667E-18</v>
      </c>
      <c r="N18" s="46"/>
      <c r="O18" s="123">
        <v>1.81</v>
      </c>
      <c r="P18" s="40">
        <f>O18-O17</f>
        <v>0.58000000000000007</v>
      </c>
      <c r="Q18" s="108">
        <f>$H$4/P18</f>
        <v>8.6206896551724126E-4</v>
      </c>
      <c r="R18" s="108">
        <f>SQRT((((1/P18)*$K$4)^2)+(((-$H$4/(P18^2))*$K$5)^2))</f>
        <v>7.6290078904979062E-4</v>
      </c>
      <c r="S18" s="183">
        <f>((-1)*(-4/3)*PI()*($H$29^3)*$H$8*($C$9/$N$5)*(1+(Q18/$D$29)))</f>
        <v>2.5633245062137022E-18</v>
      </c>
    </row>
    <row r="19" spans="2:19" x14ac:dyDescent="0.25">
      <c r="B19" s="113">
        <v>54.21</v>
      </c>
      <c r="C19" s="114">
        <f>B19-B18</f>
        <v>13.18</v>
      </c>
      <c r="D19" s="115">
        <f>$H$4/C19</f>
        <v>3.7936267071320182E-5</v>
      </c>
      <c r="E19" s="116">
        <f>SQRT((((1/C19)*$K$4)^2)+(((-$H$4/(C19^2))*$K$5)^2))</f>
        <v>7.7225382428357452E-6</v>
      </c>
      <c r="F19" s="115">
        <f>SQRT((($H$5/(2*$C$5))^2)+((9*$C$8*D19)/(2*$C$9*$H$8)))-($H$5/(2*$C$5))</f>
        <v>5.7238521269825675E-7</v>
      </c>
      <c r="G19" s="117">
        <f>SQRT(((9*$C$8)/((4*$C$9*$H$8)*SQRT((($H$5^2)/(4*($C$5^2)))+((9*$C$8*D19)/(2*$C$9*$H$8))))*E19)^2+((9*D19)/((4*$C$9*$H$8)*SQRT((($H$5^2)/(4*($C$5^2)))+((9*$C$8*D19)/(2*$C$9*$H$8))))*$D$8)^2)</f>
        <v>6.500092051556168E-8</v>
      </c>
      <c r="I19" s="113">
        <v>2.06</v>
      </c>
      <c r="J19" s="114">
        <f>I19-I18</f>
        <v>0.52</v>
      </c>
      <c r="K19" s="116">
        <f>$H$4/J19</f>
        <v>9.6153846153846148E-4</v>
      </c>
      <c r="L19" s="116">
        <f>SQRT((((1/J19)*$K$4)^2)+(((-$H$4/(J19^2))*$K$5)^2))</f>
        <v>9.4434444963182576E-4</v>
      </c>
      <c r="M19" s="181">
        <f>(-4/3)*PI()*($H$29^3)*$H$8*($C$9/$N$5)*(1-(K19/$D$29))</f>
        <v>2.6368452694408803E-18</v>
      </c>
      <c r="N19" s="46"/>
      <c r="O19" s="126">
        <v>2.4300000000000002</v>
      </c>
      <c r="P19" s="127">
        <f>O19-O18</f>
        <v>0.62000000000000011</v>
      </c>
      <c r="Q19" s="116">
        <f>$H$4/P19</f>
        <v>8.064516129032257E-4</v>
      </c>
      <c r="R19" s="116">
        <f>SQRT((((1/P19)*$K$4)^2)+(((-$H$4/(P19^2))*$K$5)^2))</f>
        <v>6.7006579224966199E-4</v>
      </c>
      <c r="S19" s="181">
        <f>((-1)*(-4/3)*PI()*($H$29^3)*$H$8*($C$9/$N$5)*(1+(Q19/$D$29)))</f>
        <v>2.4047269529386067E-18</v>
      </c>
    </row>
    <row r="20" spans="2:19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</row>
    <row r="21" spans="2:19" x14ac:dyDescent="0.25">
      <c r="K21" s="3"/>
      <c r="L21" s="3"/>
      <c r="M21" s="3"/>
      <c r="N21" s="3"/>
      <c r="O21" s="3"/>
    </row>
    <row r="22" spans="2:19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19" x14ac:dyDescent="0.25">
      <c r="B23" s="132">
        <f>D16</f>
        <v>3.5714285714285717E-5</v>
      </c>
      <c r="C23" s="22">
        <f>1/(E16^2)</f>
        <v>18994313967.861557</v>
      </c>
      <c r="D23" s="122">
        <f>B23*C23</f>
        <v>678368.35599505564</v>
      </c>
      <c r="F23" s="132">
        <f>F16</f>
        <v>5.5424732695914132E-7</v>
      </c>
      <c r="G23" s="22">
        <f>1/(G16^2)</f>
        <v>252382904876389.69</v>
      </c>
      <c r="H23" s="122">
        <f>F23*G23</f>
        <v>139882550.39792222</v>
      </c>
      <c r="J23" s="143" t="s">
        <v>25</v>
      </c>
      <c r="K23" s="18">
        <v>2.0350000000000001</v>
      </c>
      <c r="L23" s="144">
        <v>1E-3</v>
      </c>
      <c r="M23" s="3"/>
      <c r="N23" s="44"/>
      <c r="O23" s="73"/>
      <c r="P23" s="73"/>
    </row>
    <row r="24" spans="2:19" x14ac:dyDescent="0.25">
      <c r="B24" s="132">
        <f>D17</f>
        <v>3.5561877667140828E-5</v>
      </c>
      <c r="C24" s="22">
        <f>1/(E17^2)</f>
        <v>19162514518.921841</v>
      </c>
      <c r="D24" s="122">
        <f>B24*C24</f>
        <v>681454.99711670843</v>
      </c>
      <c r="F24" s="132">
        <f>F17</f>
        <v>5.5298291446370882E-7</v>
      </c>
      <c r="G24" s="22">
        <f>1/(G17^2)</f>
        <v>253530467228115.19</v>
      </c>
      <c r="H24" s="122">
        <f>F24*G24</f>
        <v>140198016.67314896</v>
      </c>
      <c r="J24" s="145" t="s">
        <v>24</v>
      </c>
      <c r="K24" s="179">
        <f>25+(K23-2)*((24-25)/(2.053-2))</f>
        <v>24.339622641509429</v>
      </c>
      <c r="L24" s="147">
        <v>1</v>
      </c>
      <c r="M24" s="3"/>
      <c r="N24" s="44"/>
      <c r="O24" s="73"/>
      <c r="P24" s="73"/>
    </row>
    <row r="25" spans="2:19" x14ac:dyDescent="0.25">
      <c r="B25" s="132">
        <f>D18</f>
        <v>3.8550501156515032E-5</v>
      </c>
      <c r="C25" s="22">
        <f>1/(E18^2)</f>
        <v>16219479120.477978</v>
      </c>
      <c r="D25" s="122">
        <f>B25*C25</f>
        <v>625269.04859205766</v>
      </c>
      <c r="F25" s="132">
        <f>F18</f>
        <v>5.7730521899983572E-7</v>
      </c>
      <c r="G25" s="22">
        <f>1/(G18^2)</f>
        <v>232651646133419.44</v>
      </c>
      <c r="H25" s="122">
        <f>F25*G25</f>
        <v>134311009.52172598</v>
      </c>
      <c r="J25" s="44"/>
      <c r="K25" s="73"/>
      <c r="L25" s="73"/>
      <c r="M25" s="3"/>
      <c r="N25" s="44"/>
      <c r="O25" s="73"/>
      <c r="P25" s="73"/>
    </row>
    <row r="26" spans="2:19" x14ac:dyDescent="0.25">
      <c r="B26" s="132">
        <f>D19</f>
        <v>3.7936267071320182E-5</v>
      </c>
      <c r="C26" s="22">
        <f>1/(E19^2)</f>
        <v>16767945923.015026</v>
      </c>
      <c r="D26" s="122">
        <f>B26*C26</f>
        <v>636113.27477295243</v>
      </c>
      <c r="F26" s="132">
        <f>F19</f>
        <v>5.7238521269825675E-7</v>
      </c>
      <c r="G26" s="22">
        <f>1/(G19^2)</f>
        <v>236679686874772.22</v>
      </c>
      <c r="H26" s="122">
        <f>F26*G26</f>
        <v>135471952.91317329</v>
      </c>
      <c r="J26" s="44"/>
      <c r="K26" s="73"/>
      <c r="L26" s="73"/>
      <c r="N26" s="44"/>
      <c r="O26" s="73"/>
      <c r="P26" s="73"/>
    </row>
    <row r="27" spans="2:19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19" x14ac:dyDescent="0.25">
      <c r="B28" s="135"/>
      <c r="C28" s="22">
        <f>SUM(C23:C26)</f>
        <v>71144253530.276413</v>
      </c>
      <c r="D28" s="122">
        <f>SUM(D23:D26)</f>
        <v>2621205.6764767738</v>
      </c>
      <c r="F28" s="135"/>
      <c r="G28" s="22">
        <f>SUM(G23:G26)</f>
        <v>975244705112696.5</v>
      </c>
      <c r="H28" s="122">
        <f>SUM(H23:H26)</f>
        <v>549863529.50597048</v>
      </c>
      <c r="K28" s="4"/>
      <c r="L28" s="4"/>
      <c r="O28" s="4"/>
      <c r="P28" s="4"/>
    </row>
    <row r="29" spans="2:19" x14ac:dyDescent="0.25">
      <c r="B29" s="135"/>
      <c r="C29" s="17" t="s">
        <v>50</v>
      </c>
      <c r="D29" s="122">
        <f>$D$28/$C$28</f>
        <v>3.6843533334161468E-5</v>
      </c>
      <c r="F29" s="135"/>
      <c r="G29" s="17" t="s">
        <v>12</v>
      </c>
      <c r="H29" s="122">
        <f>$H$28/$G$28</f>
        <v>5.6382108677270882E-7</v>
      </c>
      <c r="K29" s="72"/>
      <c r="L29" s="46"/>
      <c r="O29" s="72"/>
      <c r="P29" s="46"/>
    </row>
    <row r="30" spans="2:19" x14ac:dyDescent="0.25">
      <c r="B30" s="136"/>
      <c r="C30" s="137" t="s">
        <v>27</v>
      </c>
      <c r="D30" s="120">
        <f>1/SQRT(C28)</f>
        <v>3.749126432962251E-6</v>
      </c>
      <c r="E30" s="1"/>
      <c r="F30" s="139"/>
      <c r="G30" s="137" t="s">
        <v>27</v>
      </c>
      <c r="H30" s="120">
        <f>1/SQRT(G28)</f>
        <v>3.2021612627310453E-8</v>
      </c>
      <c r="K30" s="1"/>
      <c r="L30" s="46"/>
      <c r="O30" s="1"/>
      <c r="P30" s="46"/>
    </row>
    <row r="31" spans="2:19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5">
    <mergeCell ref="O14:S14"/>
    <mergeCell ref="B1:J1"/>
    <mergeCell ref="B11:I11"/>
    <mergeCell ref="B14:G14"/>
    <mergeCell ref="I14:M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4886-7CE8-43EF-9B44-EBA5E16A9312}">
  <sheetPr codeName="Foglio2"/>
  <dimension ref="B1:V47"/>
  <sheetViews>
    <sheetView topLeftCell="A7" workbookViewId="0">
      <selection activeCell="E7" sqref="E7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19" s="24" customFormat="1" ht="27" customHeight="1" x14ac:dyDescent="0.25">
      <c r="B1" s="157" t="s">
        <v>3</v>
      </c>
      <c r="C1" s="157"/>
      <c r="D1" s="157"/>
      <c r="E1" s="157"/>
      <c r="F1" s="157"/>
      <c r="G1" s="157"/>
      <c r="H1" s="157"/>
      <c r="I1" s="157"/>
      <c r="J1" s="157"/>
    </row>
    <row r="2" spans="2:19" x14ac:dyDescent="0.25">
      <c r="G2"/>
      <c r="H2" s="2"/>
    </row>
    <row r="3" spans="2:19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19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406</v>
      </c>
      <c r="O4" s="16">
        <v>1</v>
      </c>
    </row>
    <row r="5" spans="2:19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53519.641444766668</v>
      </c>
      <c r="O5" s="32">
        <f>SQRT((O4/C4)^2+(D4*C4/(N4^2))^2)</f>
        <v>131.82177695755337</v>
      </c>
    </row>
    <row r="6" spans="2:19" ht="18" x14ac:dyDescent="0.35">
      <c r="B6" s="17" t="s">
        <v>25</v>
      </c>
      <c r="C6" s="67">
        <v>2.0830000000000002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19" ht="18" x14ac:dyDescent="0.35">
      <c r="B7" s="17" t="s">
        <v>24</v>
      </c>
      <c r="C7" s="20">
        <f>24+(C6-2.053)*((23-24)/(2.11-2.053))</f>
        <v>23.473684210526311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19" x14ac:dyDescent="0.25">
      <c r="B8" s="21" t="s">
        <v>30</v>
      </c>
      <c r="C8" s="22">
        <f>((1.8+($C$7-15)*4.765*10^(-3))*10^(-5))</f>
        <v>1.840377105263158E-5</v>
      </c>
      <c r="D8" s="37">
        <f>ABS(C7*D7*4.765*10^(-8))</f>
        <v>1.1185210526315788E-6</v>
      </c>
      <c r="E8" s="9"/>
      <c r="F8" s="9"/>
      <c r="G8" s="21" t="s">
        <v>5</v>
      </c>
      <c r="H8" s="23">
        <f>H6-H7</f>
        <v>858.70699999999999</v>
      </c>
      <c r="I8" s="6"/>
    </row>
    <row r="9" spans="2:19" ht="17.25" x14ac:dyDescent="0.25">
      <c r="B9" s="21" t="s">
        <v>23</v>
      </c>
      <c r="C9" s="18">
        <f>9.806</f>
        <v>9.8059999999999992</v>
      </c>
      <c r="D9" s="6"/>
      <c r="G9"/>
      <c r="H9" s="2"/>
    </row>
    <row r="10" spans="2:19" x14ac:dyDescent="0.25">
      <c r="G10"/>
      <c r="H10" s="2"/>
    </row>
    <row r="11" spans="2:19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19" x14ac:dyDescent="0.25">
      <c r="B12" s="30"/>
      <c r="C12" s="30"/>
      <c r="D12" s="30"/>
      <c r="E12" s="30"/>
      <c r="F12" s="30"/>
      <c r="G12" s="30"/>
      <c r="H12" s="30"/>
      <c r="I12" s="30"/>
      <c r="J12" s="31"/>
    </row>
    <row r="13" spans="2:19" x14ac:dyDescent="0.25">
      <c r="G13"/>
    </row>
    <row r="14" spans="2:19" x14ac:dyDescent="0.25">
      <c r="B14" s="158" t="s">
        <v>6</v>
      </c>
      <c r="C14" s="158"/>
      <c r="D14" s="158"/>
      <c r="E14" s="158"/>
      <c r="F14" s="158"/>
      <c r="G14" s="158"/>
      <c r="H14" s="6"/>
      <c r="I14" s="158" t="s">
        <v>7</v>
      </c>
      <c r="J14" s="158"/>
      <c r="K14" s="158"/>
      <c r="L14" s="158"/>
      <c r="M14" s="158"/>
      <c r="N14" s="64"/>
      <c r="O14" s="158" t="s">
        <v>8</v>
      </c>
      <c r="P14" s="158"/>
      <c r="Q14" s="158"/>
      <c r="R14" s="158"/>
      <c r="S14" s="158"/>
    </row>
    <row r="15" spans="2:19" x14ac:dyDescent="0.25">
      <c r="B15" s="104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05" t="s">
        <v>29</v>
      </c>
      <c r="H15" s="6"/>
      <c r="I15" s="104" t="s">
        <v>9</v>
      </c>
      <c r="J15" s="104" t="s">
        <v>10</v>
      </c>
      <c r="K15" s="104" t="s">
        <v>11</v>
      </c>
      <c r="L15" s="104" t="s">
        <v>46</v>
      </c>
      <c r="M15" s="104" t="s">
        <v>51</v>
      </c>
      <c r="N15" s="58"/>
      <c r="O15" s="104" t="s">
        <v>9</v>
      </c>
      <c r="P15" s="104" t="s">
        <v>10</v>
      </c>
      <c r="Q15" s="104" t="s">
        <v>11</v>
      </c>
      <c r="R15" s="104" t="s">
        <v>46</v>
      </c>
      <c r="S15" s="104" t="s">
        <v>51</v>
      </c>
    </row>
    <row r="16" spans="2:19" x14ac:dyDescent="0.25">
      <c r="B16" s="15">
        <v>8.23</v>
      </c>
      <c r="C16" s="23">
        <f>B16</f>
        <v>8.23</v>
      </c>
      <c r="D16" s="37">
        <f>$H$4/C16</f>
        <v>6.0753341433778859E-5</v>
      </c>
      <c r="E16" s="37">
        <f>SQRT((((1/C16)*$K$4)^2)+(((-$H$4/(C16^2))*$K$5)^2))</f>
        <v>1.2698897127254052E-5</v>
      </c>
      <c r="F16" s="37">
        <f>SQRT((($H$5/(2*$C$5))^2)+((9*$C$8*D16)/(2*$C$9*$H$8)))-($H$5/(2*$C$5))</f>
        <v>7.3358882659073843E-7</v>
      </c>
      <c r="G16" s="108">
        <f>SQRT(((9*$C$8)/((4*$C$9*$H$8)*SQRT((($H$5^2)/(4*($C$5^2)))+((9*$C$8*D16)/(2*$C$9*$H$8))))*E16)^2+((9*D16)/((4*$C$9*$H$8)*SQRT((($H$5^2)/(4*($C$5^2)))+((9*$C$8*D16)/(2*$C$9*$H$8))))*$D$8)^2)</f>
        <v>8.4017843558067027E-8</v>
      </c>
      <c r="H16" s="6"/>
      <c r="I16" s="15">
        <v>1.94</v>
      </c>
      <c r="J16" s="23">
        <f>I16</f>
        <v>1.94</v>
      </c>
      <c r="K16" s="37">
        <f>$H$4/J16</f>
        <v>2.577319587628866E-4</v>
      </c>
      <c r="L16" s="108">
        <f>SQRT((((1/J16)*$K$4)^2)+(((-$H$4/(J16^2))*$K$5)^2))</f>
        <v>8.4079798021985264E-5</v>
      </c>
      <c r="M16" s="55">
        <f>(-4/3)*PI()*($H$29^3)*$H$8*($C$9/$N$5)*(1-(K16/$D$29))</f>
        <v>8.4295718169056114E-19</v>
      </c>
      <c r="N16" s="37"/>
      <c r="O16" s="23">
        <v>3.3</v>
      </c>
      <c r="P16" s="40">
        <f>O16</f>
        <v>3.3</v>
      </c>
      <c r="Q16" s="37">
        <f>$H$4/P16</f>
        <v>1.5151515151515152E-4</v>
      </c>
      <c r="R16" s="108">
        <f>SQRT((((1/P16)*$K$4)^2)+(((-$H$4/(P16^2))*$K$5)^2))</f>
        <v>3.8016972533488437E-5</v>
      </c>
      <c r="S16" s="55">
        <f>((-1)*(-4/3)*PI()*($H$29^3)*$H$8*($C$9/$N$5)*(1+(Q16/$D$29)))</f>
        <v>8.949167523359732E-19</v>
      </c>
    </row>
    <row r="17" spans="2:22" x14ac:dyDescent="0.25">
      <c r="B17" s="15">
        <v>15.69</v>
      </c>
      <c r="C17" s="23">
        <f>B17-B16</f>
        <v>7.4599999999999991</v>
      </c>
      <c r="D17" s="37">
        <f>$H$4/C17</f>
        <v>6.7024128686327084E-5</v>
      </c>
      <c r="E17" s="37">
        <f t="shared" ref="E17:E19" si="0">SQRT((((1/C17)*$K$4)^2)+(((-$H$4/(C17^2))*$K$5)^2))</f>
        <v>1.4137521628466618E-5</v>
      </c>
      <c r="F17" s="37">
        <f>SQRT((($H$5/(2*$C$5))^2)+((9*$C$8*D17)/(2*$C$9*$H$8)))-($H$5/(2*$C$5))</f>
        <v>7.7245181954799574E-7</v>
      </c>
      <c r="G17" s="108">
        <f>SQRT(((9*$C$8)/((4*$C$9*$H$8)*SQRT((($H$5^2)/(4*($C$5^2)))+((9*$C$8*D17)/(2*$C$9*$H$8))))*E17)^2+((9*D17)/((4*$C$9*$H$8)*SQRT((($H$5^2)/(4*($C$5^2)))+((9*$C$8*D17)/(2*$C$9*$H$8))))*$D$8)^2)</f>
        <v>8.900179554015687E-8</v>
      </c>
      <c r="H17" s="6"/>
      <c r="I17" s="15">
        <v>3.83</v>
      </c>
      <c r="J17" s="23">
        <f>I17-I16</f>
        <v>1.8900000000000001</v>
      </c>
      <c r="K17" s="37">
        <f>$H$4/J17</f>
        <v>2.6455026455026451E-4</v>
      </c>
      <c r="L17" s="108">
        <f t="shared" ref="L17:L19" si="1">SQRT((((1/J17)*$K$4)^2)+(((-$H$4/(J17^2))*$K$5)^2))</f>
        <v>8.7736148869044819E-5</v>
      </c>
      <c r="M17" s="22">
        <f>(-4/3)*PI()*($H$29^3)*$H$8*($C$9/$N$5)*(1-(K17/$D$29))</f>
        <v>8.7191121851700564E-19</v>
      </c>
      <c r="N17" s="37"/>
      <c r="O17" s="23">
        <v>6.25</v>
      </c>
      <c r="P17" s="40">
        <f>O17-O16</f>
        <v>2.95</v>
      </c>
      <c r="Q17" s="37">
        <f t="shared" ref="Q17:Q19" si="2">$H$4/P17</f>
        <v>1.694915254237288E-4</v>
      </c>
      <c r="R17" s="108">
        <f t="shared" ref="R17:R19" si="3">SQRT((((1/P17)*$K$4)^2)+(((-$H$4/(P17^2))*$K$5)^2))</f>
        <v>4.4433740421684128E-5</v>
      </c>
      <c r="S17" s="66">
        <f t="shared" ref="S17:S19" si="4">((-1)*(-4/3)*PI()*($H$29^3)*$H$8*($C$9/$N$5)*(1+(Q17/$D$29)))</f>
        <v>9.7125369121577769E-19</v>
      </c>
    </row>
    <row r="18" spans="2:22" ht="18" customHeight="1" x14ac:dyDescent="0.25">
      <c r="B18" s="15">
        <v>24.72</v>
      </c>
      <c r="C18" s="23">
        <f>B18-B17</f>
        <v>9.0299999999999994</v>
      </c>
      <c r="D18" s="37">
        <f>$H$4/C18</f>
        <v>5.5370985603543746E-5</v>
      </c>
      <c r="E18" s="37">
        <f t="shared" si="0"/>
        <v>1.1490773125844815E-5</v>
      </c>
      <c r="F18" s="37">
        <f>SQRT((($H$5/(2*$C$5))^2)+((9*$C$8*D18)/(2*$C$9*$H$8)))-($H$5/(2*$C$5))</f>
        <v>6.9860386816793034E-7</v>
      </c>
      <c r="G18" s="108">
        <f>SQRT(((9*$C$8)/((4*$C$9*$H$8)*SQRT((($H$5^2)/(4*($C$5^2)))+((9*$C$8*D18)/(2*$C$9*$H$8))))*E18)^2+((9*D18)/((4*$C$9*$H$8)*SQRT((($H$5^2)/(4*($C$5^2)))+((9*$C$8*D18)/(2*$C$9*$H$8))))*$D$8)^2)</f>
        <v>7.9668490761803632E-8</v>
      </c>
      <c r="H18" s="6"/>
      <c r="I18" s="15">
        <v>5.66</v>
      </c>
      <c r="J18" s="23">
        <f t="shared" ref="J18:J19" si="5">I18-I17</f>
        <v>1.83</v>
      </c>
      <c r="K18" s="37">
        <f t="shared" ref="K18:K19" si="6">$H$4/J18</f>
        <v>2.7322404371584699E-4</v>
      </c>
      <c r="L18" s="108">
        <f t="shared" si="1"/>
        <v>9.2514233334646285E-5</v>
      </c>
      <c r="M18" s="22">
        <f>(-4/3)*PI()*($H$29^3)*$H$8*($C$9/$N$5)*(1-(K18/$D$29))</f>
        <v>9.0874455061097497E-19</v>
      </c>
      <c r="N18" s="37"/>
      <c r="O18" s="23">
        <v>9.23</v>
      </c>
      <c r="P18" s="40">
        <f t="shared" ref="P18:P19" si="7">O18-O17</f>
        <v>2.9800000000000004</v>
      </c>
      <c r="Q18" s="37">
        <f t="shared" si="2"/>
        <v>1.6778523489932885E-4</v>
      </c>
      <c r="R18" s="108">
        <f t="shared" si="3"/>
        <v>4.3801872492964097E-5</v>
      </c>
      <c r="S18" s="66">
        <f t="shared" si="4"/>
        <v>9.6400790315336087E-19</v>
      </c>
    </row>
    <row r="19" spans="2:22" x14ac:dyDescent="0.25">
      <c r="B19" s="15">
        <v>33.56</v>
      </c>
      <c r="C19" s="23">
        <f t="shared" ref="C19" si="8">B19-B18</f>
        <v>8.8400000000000034</v>
      </c>
      <c r="D19" s="37">
        <f t="shared" ref="D19" si="9">$H$4/C19</f>
        <v>5.6561085972850661E-5</v>
      </c>
      <c r="E19" s="37">
        <f t="shared" si="0"/>
        <v>1.1755886177819658E-5</v>
      </c>
      <c r="F19" s="37">
        <f>SQRT((($H$5/(2*$C$5))^2)+((9*$C$8*D19)/(2*$C$9*$H$8)))-($H$5/(2*$C$5))</f>
        <v>7.0648055680358293E-7</v>
      </c>
      <c r="G19" s="108">
        <f>SQRT(((9*$C$8)/((4*$C$9*$H$8)*SQRT((($H$5^2)/(4*($C$5^2)))+((9*$C$8*D19)/(2*$C$9*$H$8))))*E19)^2+((9*D19)/((4*$C$9*$H$8)*SQRT((($H$5^2)/(4*($C$5^2)))+((9*$C$8*D19)/(2*$C$9*$H$8))))*$D$8)^2)</f>
        <v>8.0637260308446677E-8</v>
      </c>
      <c r="H19" s="6"/>
      <c r="I19" s="15">
        <v>7.51</v>
      </c>
      <c r="J19" s="23">
        <f t="shared" si="5"/>
        <v>1.8499999999999996</v>
      </c>
      <c r="K19" s="37">
        <f t="shared" si="6"/>
        <v>2.7027027027027033E-4</v>
      </c>
      <c r="L19" s="108">
        <f t="shared" si="1"/>
        <v>9.0871126603850943E-5</v>
      </c>
      <c r="M19" s="22">
        <f>(-4/3)*PI()*($H$29^3)*$H$8*($C$9/$N$5)*(1-(K19/$D$29))</f>
        <v>8.9620130778978581E-19</v>
      </c>
      <c r="N19" s="37"/>
      <c r="O19" s="23">
        <v>12.16</v>
      </c>
      <c r="P19" s="40">
        <f t="shared" si="7"/>
        <v>2.9299999999999997</v>
      </c>
      <c r="Q19" s="37">
        <f t="shared" si="2"/>
        <v>1.7064846416382255E-4</v>
      </c>
      <c r="R19" s="108">
        <f t="shared" si="3"/>
        <v>4.4864937890387576E-5</v>
      </c>
      <c r="S19" s="66">
        <f t="shared" si="4"/>
        <v>9.7616664876435617E-19</v>
      </c>
    </row>
    <row r="20" spans="2:22" x14ac:dyDescent="0.25">
      <c r="B20" s="15"/>
      <c r="C20" s="15"/>
      <c r="D20" s="22"/>
      <c r="E20" s="22"/>
      <c r="F20" s="22"/>
      <c r="G20" s="22"/>
      <c r="H20" s="6"/>
      <c r="I20" s="15"/>
      <c r="J20" s="15"/>
      <c r="K20" s="22"/>
      <c r="L20" s="22"/>
      <c r="M20" s="6"/>
      <c r="N20" s="38"/>
      <c r="O20" s="39"/>
      <c r="P20" s="6"/>
      <c r="Q20" s="6"/>
      <c r="R20" s="6"/>
      <c r="S20" s="6"/>
    </row>
    <row r="21" spans="2:22" x14ac:dyDescent="0.25">
      <c r="B21" s="6"/>
      <c r="C21" s="15"/>
      <c r="D21" s="6"/>
      <c r="E21" s="6"/>
      <c r="F21" s="6"/>
      <c r="G21" s="15"/>
      <c r="H21" s="6"/>
      <c r="I21" s="6"/>
      <c r="J21" s="6"/>
      <c r="K21" s="155"/>
      <c r="L21" s="155"/>
      <c r="M21" s="155"/>
      <c r="N21" s="155"/>
      <c r="O21" s="155"/>
      <c r="P21" s="6"/>
      <c r="Q21" s="6"/>
      <c r="R21" s="6"/>
      <c r="S21" s="6"/>
    </row>
    <row r="22" spans="2:22" x14ac:dyDescent="0.25">
      <c r="B22" s="156" t="s">
        <v>48</v>
      </c>
      <c r="C22" s="156" t="s">
        <v>13</v>
      </c>
      <c r="D22" s="156" t="s">
        <v>14</v>
      </c>
      <c r="E22" s="6"/>
      <c r="F22" s="156" t="s">
        <v>15</v>
      </c>
      <c r="G22" s="156" t="s">
        <v>13</v>
      </c>
      <c r="H22" s="156" t="s">
        <v>16</v>
      </c>
      <c r="I22" s="6"/>
      <c r="J22" s="25"/>
      <c r="K22" s="26" t="s">
        <v>26</v>
      </c>
      <c r="L22" s="27" t="s">
        <v>27</v>
      </c>
      <c r="M22" s="59"/>
      <c r="N22" s="58"/>
      <c r="O22" s="58"/>
      <c r="P22" s="58"/>
      <c r="Q22" s="9"/>
      <c r="R22" s="9"/>
      <c r="S22" s="9"/>
      <c r="T22" s="24"/>
      <c r="U22" s="24"/>
      <c r="V22" s="24"/>
    </row>
    <row r="23" spans="2:22" x14ac:dyDescent="0.25">
      <c r="B23" s="37">
        <f>D16</f>
        <v>6.0753341433778859E-5</v>
      </c>
      <c r="C23" s="22">
        <f>1/(E16^2)</f>
        <v>6201089363.0960674</v>
      </c>
      <c r="D23" s="22">
        <f>B23*C23</f>
        <v>376736.89933754969</v>
      </c>
      <c r="E23" s="6"/>
      <c r="F23" s="37">
        <f>F16</f>
        <v>7.3358882659073843E-7</v>
      </c>
      <c r="G23" s="22">
        <f>1/(G16^2)</f>
        <v>141663164500001.94</v>
      </c>
      <c r="H23" s="22">
        <f>F23*G23</f>
        <v>103922514.61668718</v>
      </c>
      <c r="I23" s="6"/>
      <c r="J23" s="17" t="s">
        <v>25</v>
      </c>
      <c r="K23" s="18">
        <v>2.0830000000000002</v>
      </c>
      <c r="L23" s="16">
        <v>1E-3</v>
      </c>
      <c r="M23" s="59"/>
      <c r="N23" s="60"/>
      <c r="O23" s="61"/>
      <c r="P23" s="61"/>
      <c r="Q23" s="9"/>
      <c r="R23" s="9"/>
      <c r="S23" s="9"/>
      <c r="T23" s="24"/>
      <c r="U23" s="24"/>
      <c r="V23" s="24"/>
    </row>
    <row r="24" spans="2:22" x14ac:dyDescent="0.25">
      <c r="B24" s="37">
        <f>D17</f>
        <v>6.7024128686327084E-5</v>
      </c>
      <c r="C24" s="22">
        <f>1/(E17^2)</f>
        <v>5003264184.706049</v>
      </c>
      <c r="D24" s="22">
        <f t="shared" ref="D24:D26" si="10">B24*C24</f>
        <v>335339.4225674296</v>
      </c>
      <c r="E24" s="6"/>
      <c r="F24" s="37">
        <f>F17</f>
        <v>7.7245181954799574E-7</v>
      </c>
      <c r="G24" s="22">
        <f>1/(G17^2)</f>
        <v>126241592223709.56</v>
      </c>
      <c r="H24" s="22">
        <f t="shared" ref="H24:H25" si="11">F24*G24</f>
        <v>97515547.615840554</v>
      </c>
      <c r="I24" s="6"/>
      <c r="J24" s="17" t="s">
        <v>24</v>
      </c>
      <c r="K24" s="20">
        <f>24+(K23-2.053)*((23-24)/(2.11-2.053))</f>
        <v>23.473684210526311</v>
      </c>
      <c r="L24" s="14">
        <v>1</v>
      </c>
      <c r="M24" s="59"/>
      <c r="N24" s="60"/>
      <c r="O24" s="61"/>
      <c r="P24" s="61"/>
      <c r="Q24" s="9"/>
      <c r="R24" s="9"/>
      <c r="S24" s="9"/>
      <c r="T24" s="24"/>
      <c r="U24" s="24"/>
      <c r="V24" s="24"/>
    </row>
    <row r="25" spans="2:22" x14ac:dyDescent="0.25">
      <c r="B25" s="37">
        <f>D18</f>
        <v>5.5370985603543746E-5</v>
      </c>
      <c r="C25" s="22">
        <f>1/(E18^2)</f>
        <v>7573584930.567975</v>
      </c>
      <c r="D25" s="22">
        <f t="shared" si="10"/>
        <v>419356.86215769523</v>
      </c>
      <c r="E25" s="6"/>
      <c r="F25" s="37">
        <f>F18</f>
        <v>6.9860386816793034E-7</v>
      </c>
      <c r="G25" s="22">
        <f t="shared" ref="G25:G26" si="12">1/(G18^2)</f>
        <v>157553051863661.91</v>
      </c>
      <c r="H25" s="22">
        <f t="shared" si="11"/>
        <v>110067171.47361675</v>
      </c>
      <c r="I25" s="6"/>
      <c r="J25" s="60"/>
      <c r="K25" s="61"/>
      <c r="L25" s="61"/>
      <c r="M25" s="59"/>
      <c r="N25" s="60"/>
      <c r="O25" s="61"/>
      <c r="P25" s="61"/>
      <c r="Q25" s="9"/>
      <c r="R25" s="9"/>
      <c r="S25" s="9"/>
      <c r="T25" s="24"/>
      <c r="U25" s="24"/>
      <c r="V25" s="24"/>
    </row>
    <row r="26" spans="2:22" x14ac:dyDescent="0.25">
      <c r="B26" s="37">
        <f>D19</f>
        <v>5.6561085972850661E-5</v>
      </c>
      <c r="C26" s="22">
        <f>1/(E19^2)</f>
        <v>7235844995.9002647</v>
      </c>
      <c r="D26" s="22">
        <f t="shared" si="10"/>
        <v>409267.25089933613</v>
      </c>
      <c r="E26" s="6"/>
      <c r="F26" s="37">
        <f>F19</f>
        <v>7.0648055680358293E-7</v>
      </c>
      <c r="G26" s="22">
        <f t="shared" si="12"/>
        <v>153790132831532.59</v>
      </c>
      <c r="H26" s="22">
        <f>F26*G26</f>
        <v>108649738.67371812</v>
      </c>
      <c r="I26" s="6"/>
      <c r="J26" s="60"/>
      <c r="K26" s="61"/>
      <c r="L26" s="61"/>
      <c r="M26" s="9"/>
      <c r="N26" s="60"/>
      <c r="O26" s="61"/>
      <c r="P26" s="61"/>
      <c r="Q26" s="9"/>
      <c r="R26" s="9"/>
      <c r="S26" s="9"/>
      <c r="T26" s="24"/>
      <c r="U26" s="24"/>
      <c r="V26" s="24"/>
    </row>
    <row r="27" spans="2:22" ht="15.75" thickBot="1" x14ac:dyDescent="0.3">
      <c r="B27" s="22"/>
      <c r="C27" s="42"/>
      <c r="D27" s="42"/>
      <c r="E27" s="6"/>
      <c r="F27" s="69"/>
      <c r="G27" s="43"/>
      <c r="H27" s="42"/>
      <c r="I27" s="6"/>
      <c r="J27" s="9"/>
      <c r="K27" s="62"/>
      <c r="L27" s="55"/>
      <c r="M27" s="59"/>
      <c r="N27" s="9"/>
      <c r="O27" s="62"/>
      <c r="P27" s="55"/>
      <c r="Q27" s="9"/>
      <c r="R27" s="9"/>
      <c r="S27" s="9"/>
      <c r="T27" s="24"/>
      <c r="U27" s="24"/>
      <c r="V27" s="24"/>
    </row>
    <row r="28" spans="2:22" x14ac:dyDescent="0.25">
      <c r="B28" s="6"/>
      <c r="C28" s="22">
        <f>SUM(C23:C26)</f>
        <v>26013783474.270355</v>
      </c>
      <c r="D28" s="22">
        <f>SUM(D23:D26)</f>
        <v>1540700.4349620107</v>
      </c>
      <c r="E28" s="6"/>
      <c r="F28" s="6"/>
      <c r="G28" s="22">
        <f>SUM(G23:G26)</f>
        <v>579247941418906</v>
      </c>
      <c r="H28" s="22">
        <f>SUM(H23:H26)</f>
        <v>420154972.37986255</v>
      </c>
      <c r="I28" s="6"/>
      <c r="J28" s="9"/>
      <c r="K28" s="55"/>
      <c r="L28" s="55"/>
      <c r="M28" s="9"/>
      <c r="N28" s="9"/>
      <c r="O28" s="55"/>
      <c r="P28" s="55"/>
      <c r="Q28" s="9"/>
      <c r="R28" s="9"/>
      <c r="S28" s="9"/>
      <c r="T28" s="24"/>
      <c r="U28" s="24"/>
      <c r="V28" s="24"/>
    </row>
    <row r="29" spans="2:22" x14ac:dyDescent="0.25">
      <c r="B29" s="6"/>
      <c r="C29" s="17" t="s">
        <v>50</v>
      </c>
      <c r="D29" s="37">
        <f>$D$28/$C$28</f>
        <v>5.922631117791392E-5</v>
      </c>
      <c r="E29" s="6"/>
      <c r="F29" s="6"/>
      <c r="G29" s="17" t="s">
        <v>12</v>
      </c>
      <c r="H29" s="37">
        <f>$H$28/$G$28</f>
        <v>7.2534564620232446E-7</v>
      </c>
      <c r="I29" s="6"/>
      <c r="J29" s="9"/>
      <c r="K29" s="56"/>
      <c r="L29" s="57"/>
      <c r="M29" s="9"/>
      <c r="N29" s="9"/>
      <c r="O29" s="56"/>
      <c r="P29" s="57"/>
      <c r="Q29" s="9"/>
      <c r="R29" s="9"/>
      <c r="S29" s="9"/>
      <c r="T29" s="24"/>
      <c r="U29" s="24"/>
      <c r="V29" s="24"/>
    </row>
    <row r="30" spans="2:22" x14ac:dyDescent="0.25">
      <c r="B30" s="6"/>
      <c r="C30" s="21" t="s">
        <v>27</v>
      </c>
      <c r="D30" s="108">
        <f>1/SQRT(C28)</f>
        <v>6.2000935081874364E-6</v>
      </c>
      <c r="E30" s="21"/>
      <c r="F30" s="69"/>
      <c r="G30" s="21" t="s">
        <v>27</v>
      </c>
      <c r="H30" s="108">
        <f>1/SQRT(G28)</f>
        <v>4.1549686421847115E-8</v>
      </c>
      <c r="I30" s="6"/>
      <c r="J30" s="9"/>
      <c r="K30" s="63"/>
      <c r="L30" s="57"/>
      <c r="M30" s="9"/>
      <c r="N30" s="9"/>
      <c r="O30" s="63"/>
      <c r="P30" s="57"/>
      <c r="Q30" s="9"/>
      <c r="R30" s="9"/>
      <c r="S30" s="9"/>
      <c r="T30" s="24"/>
      <c r="U30" s="24"/>
      <c r="V30" s="24"/>
    </row>
    <row r="31" spans="2:22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2:22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2:22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</row>
    <row r="34" spans="2:22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</row>
    <row r="35" spans="2:22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</row>
    <row r="36" spans="2:22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</row>
    <row r="37" spans="2:22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</row>
    <row r="38" spans="2:22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</row>
    <row r="39" spans="2:22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</row>
    <row r="40" spans="2:22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</row>
    <row r="41" spans="2:22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</row>
    <row r="42" spans="2:22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</row>
    <row r="43" spans="2:22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</row>
    <row r="44" spans="2:22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2:22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2:22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2:22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</sheetData>
  <mergeCells count="5">
    <mergeCell ref="B1:J1"/>
    <mergeCell ref="B14:G14"/>
    <mergeCell ref="B11:I11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2D71-02F5-45C9-B21F-1A364381D380}">
  <sheetPr codeName="Foglio20"/>
  <dimension ref="B1:S43"/>
  <sheetViews>
    <sheetView showGridLines="0" workbookViewId="0">
      <selection activeCell="P10" sqref="P10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19" ht="27" customHeight="1" x14ac:dyDescent="0.25">
      <c r="B1" s="166" t="s">
        <v>109</v>
      </c>
      <c r="C1" s="166"/>
      <c r="D1" s="166"/>
      <c r="E1" s="166"/>
      <c r="F1" s="166"/>
      <c r="G1" s="166"/>
      <c r="H1" s="166"/>
      <c r="I1" s="166"/>
      <c r="J1" s="166"/>
    </row>
    <row r="2" spans="2:19" x14ac:dyDescent="0.25">
      <c r="G2"/>
      <c r="H2" s="2"/>
    </row>
    <row r="3" spans="2:19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19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459</v>
      </c>
      <c r="O4" s="79">
        <v>1</v>
      </c>
    </row>
    <row r="5" spans="2:19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60173.046670162556</v>
      </c>
      <c r="O5" s="82">
        <f>SQRT((O4/C4)^2+(D4*C4/(N4^2))^2)</f>
        <v>131.09596224436288</v>
      </c>
    </row>
    <row r="6" spans="2:19" ht="18" x14ac:dyDescent="0.35">
      <c r="B6" s="72" t="s">
        <v>25</v>
      </c>
      <c r="C6" s="67">
        <v>2.0329999999999999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19" ht="18" x14ac:dyDescent="0.35">
      <c r="B7" s="72" t="s">
        <v>24</v>
      </c>
      <c r="C7" s="81">
        <f>25+(C6-2)*((24-25)/(2.053-2))</f>
        <v>24.377358490566039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19" x14ac:dyDescent="0.25">
      <c r="B8" s="1" t="s">
        <v>30</v>
      </c>
      <c r="C8" s="4">
        <f>((1.8+($C$7-15)*4.765*10^(-3))*10^(-5))</f>
        <v>1.8446831132075475E-5</v>
      </c>
      <c r="D8" s="46">
        <f>ABS(C7*D7*4.765*10^(-8))</f>
        <v>1.1615811320754717E-6</v>
      </c>
      <c r="G8" s="1" t="s">
        <v>5</v>
      </c>
      <c r="H8" s="68">
        <f>H6-H7</f>
        <v>858.70699999999999</v>
      </c>
    </row>
    <row r="9" spans="2:19" ht="17.25" x14ac:dyDescent="0.25">
      <c r="B9" s="1" t="s">
        <v>23</v>
      </c>
      <c r="C9" s="68">
        <f>9.806</f>
        <v>9.8059999999999992</v>
      </c>
      <c r="G9"/>
      <c r="H9" s="2"/>
    </row>
    <row r="10" spans="2:19" x14ac:dyDescent="0.25">
      <c r="G10"/>
      <c r="H10" s="2"/>
    </row>
    <row r="11" spans="2:19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19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19" x14ac:dyDescent="0.25">
      <c r="G13"/>
    </row>
    <row r="14" spans="2:19" x14ac:dyDescent="0.25">
      <c r="B14" s="160" t="s">
        <v>6</v>
      </c>
      <c r="C14" s="161"/>
      <c r="D14" s="161"/>
      <c r="E14" s="161"/>
      <c r="F14" s="161"/>
      <c r="G14" s="162"/>
      <c r="I14" s="160" t="s">
        <v>81</v>
      </c>
      <c r="J14" s="161"/>
      <c r="K14" s="161"/>
      <c r="L14" s="161"/>
      <c r="M14" s="162"/>
      <c r="N14" s="77"/>
      <c r="O14" s="160" t="s">
        <v>80</v>
      </c>
      <c r="P14" s="161"/>
      <c r="Q14" s="161"/>
      <c r="R14" s="161"/>
      <c r="S14" s="162"/>
    </row>
    <row r="15" spans="2:19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</row>
    <row r="16" spans="2:19" x14ac:dyDescent="0.25">
      <c r="B16" s="111">
        <v>8.32</v>
      </c>
      <c r="C16" s="23">
        <f>B16</f>
        <v>8.32</v>
      </c>
      <c r="D16" s="37">
        <f>$H$4/C16</f>
        <v>6.0096153846153843E-5</v>
      </c>
      <c r="E16" s="37">
        <f>SQRT((((1/C16)*$K$4)^2)+(((-$H$4/(C16^2))*$K$5)^2))</f>
        <v>1.2550106976623235E-5</v>
      </c>
      <c r="F16" s="37">
        <f>SQRT((($H$5/(2*$C$5))^2)+((9*$C$8*D16)/(2*$C$9*$H$8)))-($H$5/(2*$C$5))</f>
        <v>7.3029999594500724E-7</v>
      </c>
      <c r="G16" s="112">
        <f>SQRT(((9*$C$8)/((4*$C$9*$H$8)*SQRT((($H$5^2)/(4*($C$5^2)))+((9*$C$8*D16)/(2*$C$9*$H$8))))*E16)^2+((9*D16)/((4*$C$9*$H$8)*SQRT((($H$5^2)/(4*($C$5^2)))+((9*$C$8*D16)/(2*$C$9*$H$8))))*$D$8)^2)</f>
        <v>8.382811810066332E-8</v>
      </c>
      <c r="I16" s="111">
        <v>1.1100000000000001</v>
      </c>
      <c r="J16" s="23">
        <f>I16</f>
        <v>1.1100000000000001</v>
      </c>
      <c r="K16" s="108">
        <f>$H$4/J16</f>
        <v>4.504504504504504E-4</v>
      </c>
      <c r="L16" s="108">
        <f>SQRT((((1/J16)*$K$4)^2)+(((-$H$4/(J16^2))*$K$5)^2))</f>
        <v>2.220065544449151E-4</v>
      </c>
      <c r="M16" s="122">
        <f>(-4/3)*PI()*($H$29^3)*$H$8*($C$9/$N$5)*(1-(K16/$D$29))</f>
        <v>1.4993866628770451E-18</v>
      </c>
      <c r="N16" s="46"/>
      <c r="O16" s="123">
        <v>1.35</v>
      </c>
      <c r="P16" s="40">
        <f>O16</f>
        <v>1.35</v>
      </c>
      <c r="Q16" s="108">
        <f>$H$4/P16</f>
        <v>3.7037037037037035E-4</v>
      </c>
      <c r="R16" s="108">
        <f>SQRT((((1/P16)*$K$4)^2)+(((-$H$4/(P16^2))*$K$5)^2))</f>
        <v>1.5589654480302188E-4</v>
      </c>
      <c r="S16" s="183">
        <f>((-1)*(-4/3)*PI()*($H$29^3)*$H$8*($C$9/$N$5)*(1+(Q16/$D$29)))</f>
        <v>1.664601087214837E-18</v>
      </c>
    </row>
    <row r="17" spans="2:19" x14ac:dyDescent="0.25">
      <c r="B17" s="111">
        <v>16.77</v>
      </c>
      <c r="C17" s="23">
        <f>B17-B16</f>
        <v>8.4499999999999993</v>
      </c>
      <c r="D17" s="37">
        <f>$H$4/C17</f>
        <v>5.9171597633136101E-5</v>
      </c>
      <c r="E17" s="37">
        <f>SQRT((((1/C17)*$K$4)^2)+(((-$H$4/(C17^2))*$K$5)^2))</f>
        <v>1.2341396438682005E-5</v>
      </c>
      <c r="F17" s="37">
        <f>SQRT((($H$5/(2*$C$5))^2)+((9*$C$8*D17)/(2*$C$9*$H$8)))-($H$5/(2*$C$5))</f>
        <v>7.2436453012866555E-7</v>
      </c>
      <c r="G17" s="112">
        <f>SQRT(((9*$C$8)/((4*$C$9*$H$8)*SQRT((($H$5^2)/(4*($C$5^2)))+((9*$C$8*D17)/(2*$C$9*$H$8))))*E17)^2+((9*D17)/((4*$C$9*$H$8)*SQRT((($H$5^2)/(4*($C$5^2)))+((9*$C$8*D17)/(2*$C$9*$H$8))))*$D$8)^2)</f>
        <v>8.308254701070896E-8</v>
      </c>
      <c r="I17" s="111">
        <v>2.06</v>
      </c>
      <c r="J17" s="23">
        <f>I17-I16</f>
        <v>0.95</v>
      </c>
      <c r="K17" s="108">
        <f>$H$4/J17</f>
        <v>5.263157894736842E-4</v>
      </c>
      <c r="L17" s="108">
        <f>SQRT((((1/J17)*$K$4)^2)+(((-$H$4/(J17^2))*$K$5)^2))</f>
        <v>2.9633416333110985E-4</v>
      </c>
      <c r="M17" s="122">
        <f>(-4/3)*PI()*($H$29^3)*$H$8*($C$9/$N$5)*(1-(K17/$D$29))</f>
        <v>1.7918219876608908E-18</v>
      </c>
      <c r="N17" s="46"/>
      <c r="O17" s="123">
        <v>2.69</v>
      </c>
      <c r="P17" s="40">
        <f>O17-O16</f>
        <v>1.3399999999999999</v>
      </c>
      <c r="Q17" s="108">
        <f>$H$4/P17</f>
        <v>3.7313432835820901E-4</v>
      </c>
      <c r="R17" s="108">
        <f>SQRT((((1/P17)*$K$4)^2)+(((-$H$4/(P17^2))*$K$5)^2))</f>
        <v>1.5796818265335813E-4</v>
      </c>
      <c r="S17" s="183">
        <f>((-1)*(-4/3)*PI()*($H$29^3)*$H$8*($C$9/$N$5)*(1+(Q17/$D$29)))</f>
        <v>1.6752552141490746E-18</v>
      </c>
    </row>
    <row r="18" spans="2:19" x14ac:dyDescent="0.25">
      <c r="B18" s="123">
        <v>24.5</v>
      </c>
      <c r="C18" s="23">
        <f>B18-B17</f>
        <v>7.73</v>
      </c>
      <c r="D18" s="37">
        <f>$H$4/C18</f>
        <v>6.4683053040103495E-5</v>
      </c>
      <c r="E18" s="37">
        <f>SQRT((((1/C18)*$K$4)^2)+(((-$H$4/(C18^2))*$K$5)^2))</f>
        <v>1.3596355800868777E-5</v>
      </c>
      <c r="F18" s="37">
        <f>SQRT((($H$5/(2*$C$5))^2)+((9*$C$8*D18)/(2*$C$9*$H$8)))-($H$5/(2*$C$5))</f>
        <v>7.5909568598054152E-7</v>
      </c>
      <c r="G18" s="112">
        <f>SQRT(((9*$C$8)/((4*$C$9*$H$8)*SQRT((($H$5^2)/(4*($C$5^2)))+((9*$C$8*D18)/(2*$C$9*$H$8))))*E18)^2+((9*D18)/((4*$C$9*$H$8)*SQRT((($H$5^2)/(4*($C$5^2)))+((9*$C$8*D18)/(2*$C$9*$H$8))))*$D$8)^2)</f>
        <v>8.74985348891292E-8</v>
      </c>
      <c r="I18" s="111">
        <v>3.02</v>
      </c>
      <c r="J18" s="23">
        <f>I18-I17</f>
        <v>0.96</v>
      </c>
      <c r="K18" s="108">
        <f>$H$4/J18</f>
        <v>5.2083333333333333E-4</v>
      </c>
      <c r="L18" s="108">
        <f>SQRT((((1/J18)*$K$4)^2)+(((-$H$4/(J18^2))*$K$5)^2))</f>
        <v>2.9057989546530988E-4</v>
      </c>
      <c r="M18" s="122">
        <f>(-4/3)*PI()*($H$29^3)*$H$8*($C$9/$N$5)*(1-(K18/$D$29))</f>
        <v>1.7706889661433084E-18</v>
      </c>
      <c r="N18" s="46"/>
      <c r="O18" s="123">
        <v>4.25</v>
      </c>
      <c r="P18" s="40">
        <f>O18-O17</f>
        <v>1.56</v>
      </c>
      <c r="Q18" s="108">
        <f>$H$4/P18</f>
        <v>3.2051282051282051E-4</v>
      </c>
      <c r="R18" s="108">
        <f>SQRT((((1/P18)*$K$4)^2)+(((-$H$4/(P18^2))*$K$5)^2))</f>
        <v>1.2108788909459175E-4</v>
      </c>
      <c r="S18" s="183">
        <f>((-1)*(-4/3)*PI()*($H$29^3)*$H$8*($C$9/$N$5)*(1+(Q18/$D$29)))</f>
        <v>1.4724170282857099E-18</v>
      </c>
    </row>
    <row r="19" spans="2:19" x14ac:dyDescent="0.25">
      <c r="B19" s="113">
        <v>32.49</v>
      </c>
      <c r="C19" s="114">
        <f>B19-B18</f>
        <v>7.990000000000002</v>
      </c>
      <c r="D19" s="115">
        <f>$H$4/C19</f>
        <v>6.2578222778473074E-5</v>
      </c>
      <c r="E19" s="115">
        <f>SQRT((((1/C19)*$K$4)^2)+(((-$H$4/(C19^2))*$K$5)^2))</f>
        <v>1.3113987977279558E-5</v>
      </c>
      <c r="F19" s="115">
        <f>SQRT((($H$5/(2*$C$5))^2)+((9*$C$8*D19)/(2*$C$9*$H$8)))-($H$5/(2*$C$5))</f>
        <v>7.4601286613928357E-7</v>
      </c>
      <c r="G19" s="117">
        <f>SQRT(((9*$C$8)/((4*$C$9*$H$8)*SQRT((($H$5^2)/(4*($C$5^2)))+((9*$C$8*D19)/(2*$C$9*$H$8))))*E19)^2+((9*D19)/((4*$C$9*$H$8)*SQRT((($H$5^2)/(4*($C$5^2)))+((9*$C$8*D19)/(2*$C$9*$H$8))))*$D$8)^2)</f>
        <v>8.5819706157256526E-8</v>
      </c>
      <c r="I19" s="113">
        <v>4.0999999999999996</v>
      </c>
      <c r="J19" s="114">
        <f>I19-I18</f>
        <v>1.0799999999999996</v>
      </c>
      <c r="K19" s="116">
        <f>$H$4/J19</f>
        <v>4.6296296296296314E-4</v>
      </c>
      <c r="L19" s="116">
        <f>SQRT((((1/J19)*$K$4)^2)+(((-$H$4/(J19^2))*$K$5)^2))</f>
        <v>2.3347966507341971E-4</v>
      </c>
      <c r="M19" s="181">
        <f>(-4/3)*PI()*($H$29^3)*$H$8*($C$9/$N$5)*(1-(K19/$D$29))</f>
        <v>1.5476181834577152E-18</v>
      </c>
      <c r="N19" s="46"/>
      <c r="O19" s="126">
        <v>5.83</v>
      </c>
      <c r="P19" s="127">
        <f>O19-O18</f>
        <v>1.58</v>
      </c>
      <c r="Q19" s="116">
        <f>$H$4/P19</f>
        <v>3.1645569620253165E-4</v>
      </c>
      <c r="R19" s="116">
        <f>SQRT((((1/P19)*$K$4)^2)+(((-$H$4/(P19^2))*$K$5)^2))</f>
        <v>1.1846784641418904E-4</v>
      </c>
      <c r="S19" s="184">
        <f>((-1)*(-4/3)*PI()*($H$29^3)*$H$8*($C$9/$N$5)*(1+(Q19/$D$29)))</f>
        <v>1.4567781808140812E-18</v>
      </c>
    </row>
    <row r="20" spans="2:19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</row>
    <row r="21" spans="2:19" x14ac:dyDescent="0.25">
      <c r="K21" s="3"/>
      <c r="L21" s="3"/>
      <c r="M21" s="3"/>
      <c r="N21" s="3"/>
      <c r="O21" s="3"/>
    </row>
    <row r="22" spans="2:19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19" x14ac:dyDescent="0.25">
      <c r="B23" s="132">
        <f>D16</f>
        <v>6.0096153846153843E-5</v>
      </c>
      <c r="C23" s="22">
        <f>1/(E16^2)</f>
        <v>6348997331.1568203</v>
      </c>
      <c r="D23" s="122">
        <f>B23*C23</f>
        <v>381550.32038202044</v>
      </c>
      <c r="F23" s="132">
        <f>F16</f>
        <v>7.3029999594500724E-7</v>
      </c>
      <c r="G23" s="22">
        <f>1/(G16^2)</f>
        <v>142305133432033.44</v>
      </c>
      <c r="H23" s="122">
        <f>F23*G23</f>
        <v>103925438.36836773</v>
      </c>
      <c r="J23" s="143" t="s">
        <v>25</v>
      </c>
      <c r="K23" s="18">
        <v>2.0329999999999999</v>
      </c>
      <c r="L23" s="144">
        <v>1E-3</v>
      </c>
      <c r="M23" s="3"/>
      <c r="N23" s="44"/>
      <c r="O23" s="73"/>
      <c r="P23" s="73"/>
    </row>
    <row r="24" spans="2:19" x14ac:dyDescent="0.25">
      <c r="B24" s="132">
        <f>D17</f>
        <v>5.9171597633136101E-5</v>
      </c>
      <c r="C24" s="22">
        <f>1/(E17^2)</f>
        <v>6565554240.0437841</v>
      </c>
      <c r="D24" s="122">
        <f>B24*C24</f>
        <v>388494.33373040147</v>
      </c>
      <c r="F24" s="132">
        <f>F17</f>
        <v>7.2436453012866555E-7</v>
      </c>
      <c r="G24" s="22">
        <f>1/(G17^2)</f>
        <v>144870645785712.09</v>
      </c>
      <c r="H24" s="122">
        <f>F24*G24</f>
        <v>104939157.26400368</v>
      </c>
      <c r="J24" s="145" t="s">
        <v>24</v>
      </c>
      <c r="K24" s="179">
        <f>25+(K23-2)*((24-25)/(2.053-2))</f>
        <v>24.377358490566039</v>
      </c>
      <c r="L24" s="147">
        <v>1</v>
      </c>
      <c r="M24" s="3"/>
      <c r="N24" s="44"/>
      <c r="O24" s="73"/>
      <c r="P24" s="73"/>
    </row>
    <row r="25" spans="2:19" x14ac:dyDescent="0.25">
      <c r="B25" s="132">
        <f>D18</f>
        <v>6.4683053040103495E-5</v>
      </c>
      <c r="C25" s="22">
        <f>1/(E18^2)</f>
        <v>5409473005.5952072</v>
      </c>
      <c r="D25" s="122">
        <f>B25*C25</f>
        <v>349901.22933992284</v>
      </c>
      <c r="F25" s="132">
        <f>F18</f>
        <v>7.5909568598054152E-7</v>
      </c>
      <c r="G25" s="22">
        <f>1/(G18^2)</f>
        <v>130616618983130.28</v>
      </c>
      <c r="H25" s="122">
        <f>F25*G25</f>
        <v>99150511.987458304</v>
      </c>
      <c r="J25" s="44"/>
      <c r="K25" s="73"/>
      <c r="L25" s="73"/>
      <c r="M25" s="3"/>
      <c r="N25" s="44"/>
      <c r="O25" s="73"/>
      <c r="P25" s="73"/>
    </row>
    <row r="26" spans="2:19" x14ac:dyDescent="0.25">
      <c r="B26" s="132">
        <f>D19</f>
        <v>6.2578222778473074E-5</v>
      </c>
      <c r="C26" s="22">
        <f>1/(E19^2)</f>
        <v>5814741836.5931873</v>
      </c>
      <c r="D26" s="122">
        <f>B26*C26</f>
        <v>363876.21004963614</v>
      </c>
      <c r="F26" s="132">
        <f>F19</f>
        <v>7.4601286613928357E-7</v>
      </c>
      <c r="G26" s="22">
        <f>1/(G19^2)</f>
        <v>135776920254052.98</v>
      </c>
      <c r="H26" s="122">
        <f>F26*G26</f>
        <v>101291329.43429101</v>
      </c>
      <c r="J26" s="44"/>
      <c r="K26" s="73"/>
      <c r="L26" s="73"/>
      <c r="N26" s="44"/>
      <c r="O26" s="73"/>
      <c r="P26" s="73"/>
    </row>
    <row r="27" spans="2:19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19" x14ac:dyDescent="0.25">
      <c r="B28" s="135"/>
      <c r="C28" s="22">
        <f>SUM(C23:C26)</f>
        <v>24138766413.389</v>
      </c>
      <c r="D28" s="122">
        <f>SUM(D23:D26)</f>
        <v>1483822.0935019809</v>
      </c>
      <c r="F28" s="135"/>
      <c r="G28" s="22">
        <f>SUM(G23:G26)</f>
        <v>553569318454928.75</v>
      </c>
      <c r="H28" s="122">
        <f>SUM(H23:H26)</f>
        <v>409306437.05412072</v>
      </c>
      <c r="K28" s="4"/>
      <c r="L28" s="4"/>
      <c r="O28" s="4"/>
      <c r="P28" s="4"/>
    </row>
    <row r="29" spans="2:19" x14ac:dyDescent="0.25">
      <c r="B29" s="135"/>
      <c r="C29" s="17" t="s">
        <v>50</v>
      </c>
      <c r="D29" s="122">
        <f>$D$28/$C$28</f>
        <v>6.1470502182702777E-5</v>
      </c>
      <c r="F29" s="135"/>
      <c r="G29" s="17" t="s">
        <v>12</v>
      </c>
      <c r="H29" s="122">
        <f>$H$28/$G$28</f>
        <v>7.3939509183156829E-7</v>
      </c>
      <c r="K29" s="72"/>
      <c r="L29" s="46"/>
      <c r="O29" s="72"/>
      <c r="P29" s="46"/>
    </row>
    <row r="30" spans="2:19" x14ac:dyDescent="0.25">
      <c r="B30" s="136"/>
      <c r="C30" s="137" t="s">
        <v>27</v>
      </c>
      <c r="D30" s="120">
        <f>1/SQRT(C28)</f>
        <v>6.4363916673250212E-6</v>
      </c>
      <c r="E30" s="1"/>
      <c r="F30" s="139"/>
      <c r="G30" s="137" t="s">
        <v>27</v>
      </c>
      <c r="H30" s="120">
        <f>1/SQRT(G28)</f>
        <v>4.250245285632254E-8</v>
      </c>
      <c r="K30" s="1"/>
      <c r="L30" s="46"/>
      <c r="O30" s="1"/>
      <c r="P30" s="46"/>
    </row>
    <row r="31" spans="2:19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5">
    <mergeCell ref="O14:S14"/>
    <mergeCell ref="B1:J1"/>
    <mergeCell ref="B11:I11"/>
    <mergeCell ref="B14:G14"/>
    <mergeCell ref="I14:M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27B1-0E24-4D48-AB01-75A600519568}">
  <sheetPr codeName="Foglio21"/>
  <dimension ref="B1:W43"/>
  <sheetViews>
    <sheetView showGridLines="0" workbookViewId="0">
      <selection activeCell="O8" sqref="O8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110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(2)'!B10/1000</f>
        <v>7.6280000000000002E-3</v>
      </c>
      <c r="D4" s="85">
        <f>'distanziale (2)'!C3/1000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459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60173.046670162556</v>
      </c>
      <c r="O5" s="82">
        <f>SQRT((O4/C4)^2+(D4*C4/(N4^2))^2)</f>
        <v>131.09596224436288</v>
      </c>
    </row>
    <row r="6" spans="2:23" ht="18" x14ac:dyDescent="0.35">
      <c r="B6" s="72" t="s">
        <v>25</v>
      </c>
      <c r="C6" s="67">
        <v>2.0329999999999999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24.377358490566039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1.8446831132075475E-5</v>
      </c>
      <c r="D8" s="46">
        <f>ABS(C7*D7*4.765*10^(-8))</f>
        <v>1.1615811320754717E-6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81</v>
      </c>
      <c r="J14" s="161"/>
      <c r="K14" s="161"/>
      <c r="L14" s="161"/>
      <c r="M14" s="162"/>
      <c r="N14" s="77"/>
      <c r="O14" s="160" t="s">
        <v>80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9.86</v>
      </c>
      <c r="C16" s="23">
        <f>B16</f>
        <v>9.86</v>
      </c>
      <c r="D16" s="37">
        <f>$H$4/C16</f>
        <v>5.0709939148073028E-5</v>
      </c>
      <c r="E16" s="37">
        <f>SQRT((((1/C16)*$K$4)^2)+(((-$H$4/(C16^2))*$K$5)^2))</f>
        <v>1.0462911580044189E-5</v>
      </c>
      <c r="F16" s="37">
        <f>SQRT((($H$5/(2*$C$5))^2)+((9*$C$8*D16)/(2*$C$9*$H$8)))-($H$5/(2*$C$5))</f>
        <v>6.6773511510559217E-7</v>
      </c>
      <c r="G16" s="112">
        <f>SQRT(((9*$C$8)/((4*$C$9*$H$8)*SQRT((($H$5^2)/(4*($C$5^2)))+((9*$C$8*D16)/(2*$C$9*$H$8))))*E16)^2+((9*D16)/((4*$C$9*$H$8)*SQRT((($H$5^2)/(4*($C$5^2)))+((9*$C$8*D16)/(2*$C$9*$H$8))))*$D$8)^2)</f>
        <v>7.6138194293494976E-8</v>
      </c>
      <c r="I16" s="111">
        <v>1.58</v>
      </c>
      <c r="J16" s="23">
        <f>I16</f>
        <v>1.58</v>
      </c>
      <c r="K16" s="37">
        <f>$H$4/J16</f>
        <v>3.1645569620253165E-4</v>
      </c>
      <c r="L16" s="37">
        <f>SQRT((((1/J16)*$K$4)^2)+(((-$H$4/(J16^2))*$K$5)^2))</f>
        <v>1.1846784641418904E-4</v>
      </c>
      <c r="M16" s="119">
        <f>(-4/3)*PI()*($H$29^3)*$H$8*($C$9/$N$5)*(1-(K16/$D$29))</f>
        <v>9.1196876940755087E-19</v>
      </c>
      <c r="N16" s="46"/>
      <c r="O16" s="123">
        <v>2.2200000000000002</v>
      </c>
      <c r="P16" s="40">
        <f>O16</f>
        <v>2.2200000000000002</v>
      </c>
      <c r="Q16" s="37">
        <f>$H$4/P16</f>
        <v>2.252252252252252E-4</v>
      </c>
      <c r="R16" s="108">
        <f>SQRT((((1/P16)*$K$4)^2)+(((-$H$4/(P16^2))*$K$5)^2))</f>
        <v>6.7839693033386008E-5</v>
      </c>
      <c r="S16" s="119">
        <f>((-1)*(-4/3)*PI()*($H$29^3)*$H$8*($C$9/$N$5)*(1+(Q16/$D$29)))</f>
        <v>9.434724096185721E-19</v>
      </c>
      <c r="V16" s="2" t="s">
        <v>92</v>
      </c>
      <c r="W16" s="5">
        <f>AVERAGE(M16:M19,S16:S19)</f>
        <v>9.3929815390530862E-19</v>
      </c>
    </row>
    <row r="17" spans="2:23" x14ac:dyDescent="0.25">
      <c r="B17" s="111">
        <v>20.100000000000001</v>
      </c>
      <c r="C17" s="23">
        <f>B17-B16</f>
        <v>10.240000000000002</v>
      </c>
      <c r="D17" s="37">
        <f>$H$4/C17</f>
        <v>4.8828124999999989E-5</v>
      </c>
      <c r="E17" s="37">
        <f>SQRT((((1/C17)*$K$4)^2)+(((-$H$4/(C17^2))*$K$5)^2))</f>
        <v>1.0052451120334073E-5</v>
      </c>
      <c r="F17" s="37">
        <f>SQRT((($H$5/(2*$C$5))^2)+((9*$C$8*D17)/(2*$C$9*$H$8)))-($H$5/(2*$C$5))</f>
        <v>6.5451419563244739E-7</v>
      </c>
      <c r="G17" s="112">
        <f>SQRT(((9*$C$8)/((4*$C$9*$H$8)*SQRT((($H$5^2)/(4*($C$5^2)))+((9*$C$8*D17)/(2*$C$9*$H$8))))*E17)^2+((9*D17)/((4*$C$9*$H$8)*SQRT((($H$5^2)/(4*($C$5^2)))+((9*$C$8*D17)/(2*$C$9*$H$8))))*$D$8)^2)</f>
        <v>7.455691702778018E-8</v>
      </c>
      <c r="I17" s="111">
        <v>3.13</v>
      </c>
      <c r="J17" s="23">
        <f>I17-I16</f>
        <v>1.5499999999999998</v>
      </c>
      <c r="K17" s="37">
        <f>$H$4/J17</f>
        <v>3.2258064516129038E-4</v>
      </c>
      <c r="L17" s="37">
        <f>SQRT((((1/J17)*$K$4)^2)+(((-$H$4/(J17^2))*$K$5)^2))</f>
        <v>1.2243551367394575E-4</v>
      </c>
      <c r="M17" s="119">
        <f>(-4/3)*PI()*($H$29^3)*$H$8*($C$9/$N$5)*(1-(K17/$D$29))</f>
        <v>9.3294880039619957E-19</v>
      </c>
      <c r="N17" s="46"/>
      <c r="O17" s="123">
        <v>4.49</v>
      </c>
      <c r="P17" s="40">
        <f>O17-O16</f>
        <v>2.27</v>
      </c>
      <c r="Q17" s="37">
        <f>$H$4/P17</f>
        <v>2.2026431718061675E-4</v>
      </c>
      <c r="R17" s="108">
        <f>SQRT((((1/P17)*$K$4)^2)+(((-$H$4/(P17^2))*$K$5)^2))</f>
        <v>6.5532380384928399E-5</v>
      </c>
      <c r="S17" s="119">
        <f>((-1)*(-4/3)*PI()*($H$29^3)*$H$8*($C$9/$N$5)*(1+(Q17/$D$29)))</f>
        <v>9.2647961421594495E-19</v>
      </c>
      <c r="V17" s="2" t="s">
        <v>93</v>
      </c>
      <c r="W17" s="5">
        <f>_xlfn.STDEV.P(M16:M19,S16:S19)</f>
        <v>2.8607574561628619E-20</v>
      </c>
    </row>
    <row r="18" spans="2:23" ht="18" x14ac:dyDescent="0.35">
      <c r="B18" s="111">
        <v>30.29</v>
      </c>
      <c r="C18" s="23">
        <f>B18-B17</f>
        <v>10.189999999999998</v>
      </c>
      <c r="D18" s="37">
        <f>$H$4/C18</f>
        <v>4.9067713444553499E-5</v>
      </c>
      <c r="E18" s="37">
        <f>SQRT((((1/C18)*$K$4)^2)+(((-$H$4/(C18^2))*$K$5)^2))</f>
        <v>1.0104570891294816E-5</v>
      </c>
      <c r="F18" s="37">
        <f>SQRT((($H$5/(2*$C$5))^2)+((9*$C$8*D18)/(2*$C$9*$H$8)))-($H$5/(2*$C$5))</f>
        <v>6.5621139245221532E-7</v>
      </c>
      <c r="G18" s="112">
        <f>SQRT(((9*$C$8)/((4*$C$9*$H$8)*SQRT((($H$5^2)/(4*($C$5^2)))+((9*$C$8*D18)/(2*$C$9*$H$8))))*E18)^2+((9*D18)/((4*$C$9*$H$8)*SQRT((($H$5^2)/(4*($C$5^2)))+((9*$C$8*D18)/(2*$C$9*$H$8))))*$D$8)^2)</f>
        <v>7.4759137106987708E-8</v>
      </c>
      <c r="I18" s="111">
        <v>4.7300000000000004</v>
      </c>
      <c r="J18" s="23">
        <f>I18-I17</f>
        <v>1.6000000000000005</v>
      </c>
      <c r="K18" s="37">
        <f>$H$4/J18</f>
        <v>3.124999999999999E-4</v>
      </c>
      <c r="L18" s="37">
        <f>SQRT((((1/J18)*$K$4)^2)+(((-$H$4/(J18^2))*$K$5)^2))</f>
        <v>1.1594392249731111E-4</v>
      </c>
      <c r="M18" s="119">
        <f>(-4/3)*PI()*($H$29^3)*$H$8*($C$9/$N$5)*(1-(K18/$D$29))</f>
        <v>8.9841916606071498E-19</v>
      </c>
      <c r="N18" s="46"/>
      <c r="O18" s="123">
        <v>6.7</v>
      </c>
      <c r="P18" s="40">
        <f>O18-O17</f>
        <v>2.21</v>
      </c>
      <c r="Q18" s="37">
        <f>$H$4/P18</f>
        <v>2.2624434389140272E-4</v>
      </c>
      <c r="R18" s="108">
        <f>SQRT((((1/P18)*$K$4)^2)+(((-$H$4/(P18^2))*$K$5)^2))</f>
        <v>6.8319237625336367E-5</v>
      </c>
      <c r="S18" s="119">
        <f>((-1)*(-4/3)*PI()*($H$29^3)*$H$8*($C$9/$N$5)*(1+(Q18/$D$29)))</f>
        <v>9.4696323727141987E-19</v>
      </c>
      <c r="V18" s="2" t="s">
        <v>95</v>
      </c>
      <c r="W18" s="92">
        <f>ABS(S19-W16)/W17</f>
        <v>2.1000763184069235</v>
      </c>
    </row>
    <row r="19" spans="2:23" x14ac:dyDescent="0.25">
      <c r="B19" s="113">
        <v>39.79</v>
      </c>
      <c r="C19" s="114">
        <f>B19-B18</f>
        <v>9.5</v>
      </c>
      <c r="D19" s="115">
        <f>$H$4/C19</f>
        <v>5.2631578947368424E-5</v>
      </c>
      <c r="E19" s="115">
        <f>SQRT((((1/C19)*$K$4)^2)+(((-$H$4/(C19^2))*$K$5)^2))</f>
        <v>1.0884699559218006E-5</v>
      </c>
      <c r="F19" s="115">
        <f>SQRT((($H$5/(2*$C$5))^2)+((9*$C$8*D19)/(2*$C$9*$H$8)))-($H$5/(2*$C$5))</f>
        <v>6.8098585265988531E-7</v>
      </c>
      <c r="G19" s="117">
        <f>SQRT(((9*$C$8)/((4*$C$9*$H$8)*SQRT((($H$5^2)/(4*($C$5^2)))+((9*$C$8*D19)/(2*$C$9*$H$8))))*E19)^2+((9*D19)/((4*$C$9*$H$8)*SQRT((($H$5^2)/(4*($C$5^2)))+((9*$C$8*D19)/(2*$C$9*$H$8))))*$D$8)^2)</f>
        <v>7.7737356851219537E-8</v>
      </c>
      <c r="I19" s="113">
        <v>6.25</v>
      </c>
      <c r="J19" s="114">
        <f>I19-I18</f>
        <v>1.5199999999999996</v>
      </c>
      <c r="K19" s="115">
        <f>$H$4/J19</f>
        <v>3.2894736842105273E-4</v>
      </c>
      <c r="L19" s="115">
        <f>SQRT((((1/J19)*$K$4)^2)+(((-$H$4/(J19^2))*$K$5)^2))</f>
        <v>1.2663677828340114E-4</v>
      </c>
      <c r="M19" s="120">
        <f>(-4/3)*PI()*($H$29^3)*$H$8*($C$9/$N$5)*(1-(K19/$D$29))</f>
        <v>9.5475699050282124E-19</v>
      </c>
      <c r="N19" s="46"/>
      <c r="O19" s="126">
        <v>8.77</v>
      </c>
      <c r="P19" s="127">
        <f>O19-O18</f>
        <v>2.0699999999999994</v>
      </c>
      <c r="Q19" s="115">
        <f>$H$4/P19</f>
        <v>2.4154589371980684E-4</v>
      </c>
      <c r="R19" s="116">
        <f>SQRT((((1/P19)*$K$4)^2)+(((-$H$4/(P19^2))*$K$5)^2))</f>
        <v>7.5748583834046437E-5</v>
      </c>
      <c r="S19" s="153">
        <f>((-1)*(-4/3)*PI()*($H$29^3)*$H$8*($C$9/$N$5)*(1+(Q19/$D$29)))</f>
        <v>9.9937624376924521E-19</v>
      </c>
      <c r="V19" s="2" t="s">
        <v>96</v>
      </c>
      <c r="W19" s="93">
        <f>100%-96.43%</f>
        <v>3.5699999999999954E-2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0.28559999999999963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5.0709939148073028E-5</v>
      </c>
      <c r="C23" s="22">
        <f>1/(E16^2)</f>
        <v>9134712634.5902538</v>
      </c>
      <c r="D23" s="122">
        <f>B23*C23</f>
        <v>463220.72183520562</v>
      </c>
      <c r="F23" s="132">
        <f>F16</f>
        <v>6.6773511510559217E-7</v>
      </c>
      <c r="G23" s="22">
        <f>1/(G16^2)</f>
        <v>172502285875700.34</v>
      </c>
      <c r="H23" s="122">
        <f>F23*G23</f>
        <v>115185833.71518853</v>
      </c>
      <c r="J23" s="143" t="s">
        <v>25</v>
      </c>
      <c r="K23" s="18">
        <v>2.0329999999999999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4.8828124999999989E-5</v>
      </c>
      <c r="C24" s="22">
        <f>1/(E17^2)</f>
        <v>9895917360.9726105</v>
      </c>
      <c r="D24" s="122">
        <f>B24*C24</f>
        <v>483199.08989124064</v>
      </c>
      <c r="F24" s="132">
        <f>F17</f>
        <v>6.5451419563244739E-7</v>
      </c>
      <c r="G24" s="22">
        <f>1/(G17^2)</f>
        <v>179897081274908.13</v>
      </c>
      <c r="H24" s="122">
        <f>F24*G24</f>
        <v>117745193.44727151</v>
      </c>
      <c r="J24" s="145" t="s">
        <v>24</v>
      </c>
      <c r="K24" s="179">
        <f>25+(K23-2)*((24-25)/(2.053-2))</f>
        <v>24.377358490566039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4.9067713444553499E-5</v>
      </c>
      <c r="C25" s="22">
        <f>1/(E18^2)</f>
        <v>9794093589.6629944</v>
      </c>
      <c r="D25" s="122">
        <f>B25*C25</f>
        <v>480573.77770672215</v>
      </c>
      <c r="F25" s="132">
        <f>F18</f>
        <v>6.5621139245221532E-7</v>
      </c>
      <c r="G25" s="22">
        <f>1/(G18^2)</f>
        <v>178925170631614.19</v>
      </c>
      <c r="H25" s="122">
        <f>F25*G25</f>
        <v>117412735.36492176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5.2631578947368424E-5</v>
      </c>
      <c r="C26" s="22">
        <f>1/(E19^2)</f>
        <v>8440479274.6113987</v>
      </c>
      <c r="D26" s="122">
        <f>B26*C26</f>
        <v>444235.75129533681</v>
      </c>
      <c r="F26" s="132">
        <f>F19</f>
        <v>6.8098585265988531E-7</v>
      </c>
      <c r="G26" s="22">
        <f>1/(G19^2)</f>
        <v>165478074881462.09</v>
      </c>
      <c r="H26" s="122">
        <f>F26*G26</f>
        <v>112688227.91966881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37265202859.837257</v>
      </c>
      <c r="D28" s="122">
        <f>SUM(D23:D26)</f>
        <v>1871229.3407285053</v>
      </c>
      <c r="F28" s="135"/>
      <c r="G28" s="22">
        <f>SUM(G23:G26)</f>
        <v>696802612663684.75</v>
      </c>
      <c r="H28" s="122">
        <f>SUM(H23:H26)</f>
        <v>463031990.44705057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5.0213850915198724E-5</v>
      </c>
      <c r="F29" s="135"/>
      <c r="G29" s="17" t="s">
        <v>12</v>
      </c>
      <c r="H29" s="122">
        <f>$H$28/$G$28</f>
        <v>6.6450954980924455E-7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5.1802206064218067E-6</v>
      </c>
      <c r="E30" s="1"/>
      <c r="F30" s="139"/>
      <c r="G30" s="137" t="s">
        <v>27</v>
      </c>
      <c r="H30" s="120">
        <f>1/SQRT(G28)</f>
        <v>3.7883065492574507E-8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A30-4479-4C8C-91E7-C9F7E0284377}">
  <sheetPr codeName="Foglio22"/>
  <dimension ref="A2:P25"/>
  <sheetViews>
    <sheetView zoomScale="90" zoomScaleNormal="205" workbookViewId="0">
      <selection activeCell="G8" sqref="G8"/>
    </sheetView>
  </sheetViews>
  <sheetFormatPr defaultRowHeight="15" x14ac:dyDescent="0.25"/>
  <cols>
    <col min="2" max="2" width="10.42578125" bestFit="1" customWidth="1"/>
  </cols>
  <sheetData>
    <row r="2" spans="1:16" x14ac:dyDescent="0.25">
      <c r="A2" s="11"/>
      <c r="B2" s="12" t="s">
        <v>0</v>
      </c>
      <c r="C2" s="12" t="s">
        <v>1</v>
      </c>
    </row>
    <row r="3" spans="1:16" x14ac:dyDescent="0.25">
      <c r="A3" s="11">
        <v>1</v>
      </c>
      <c r="B3" s="11">
        <v>7.56</v>
      </c>
      <c r="C3" s="11">
        <v>0.01</v>
      </c>
    </row>
    <row r="4" spans="1:16" x14ac:dyDescent="0.25">
      <c r="A4" s="11">
        <v>2</v>
      </c>
      <c r="B4" s="11">
        <v>7.57</v>
      </c>
      <c r="C4" s="11">
        <v>0.01</v>
      </c>
    </row>
    <row r="5" spans="1:16" x14ac:dyDescent="0.25">
      <c r="A5" s="11">
        <v>3</v>
      </c>
      <c r="B5" s="11">
        <v>7.58</v>
      </c>
      <c r="C5" s="11">
        <v>0.01</v>
      </c>
    </row>
    <row r="6" spans="1:16" x14ac:dyDescent="0.25">
      <c r="A6" s="11">
        <v>4</v>
      </c>
      <c r="B6" s="11">
        <v>7.57</v>
      </c>
      <c r="C6" s="11">
        <v>0.01</v>
      </c>
    </row>
    <row r="7" spans="1:16" x14ac:dyDescent="0.25">
      <c r="A7" s="11">
        <v>5</v>
      </c>
      <c r="B7" s="11">
        <v>7.57</v>
      </c>
      <c r="C7" s="11">
        <v>0.01</v>
      </c>
    </row>
    <row r="8" spans="1:16" x14ac:dyDescent="0.25">
      <c r="A8" s="11"/>
      <c r="B8" s="11"/>
      <c r="C8" s="11"/>
      <c r="J8" s="24"/>
      <c r="K8" s="24"/>
      <c r="L8" s="24"/>
      <c r="M8" s="24"/>
      <c r="N8" s="24"/>
      <c r="O8" s="24"/>
      <c r="P8" s="24"/>
    </row>
    <row r="9" spans="1:16" x14ac:dyDescent="0.25">
      <c r="A9" s="11"/>
      <c r="B9" s="12" t="s">
        <v>2</v>
      </c>
      <c r="C9" s="12" t="s">
        <v>28</v>
      </c>
      <c r="J9" s="24"/>
      <c r="K9" s="24"/>
      <c r="L9" s="24"/>
      <c r="M9" s="24"/>
      <c r="N9" s="24"/>
      <c r="O9" s="24"/>
      <c r="P9" s="24"/>
    </row>
    <row r="10" spans="1:16" x14ac:dyDescent="0.25">
      <c r="A10" s="11"/>
      <c r="B10" s="13">
        <f>AVERAGE(B3:B7)</f>
        <v>7.57</v>
      </c>
      <c r="C10" s="13">
        <f>C3/SQRT(5)</f>
        <v>4.4721359549995789E-3</v>
      </c>
      <c r="J10" s="24"/>
      <c r="K10" s="24"/>
      <c r="L10" s="24"/>
      <c r="M10" s="24"/>
      <c r="N10" s="24"/>
      <c r="O10" s="24"/>
      <c r="P10" s="24"/>
    </row>
    <row r="11" spans="1:16" x14ac:dyDescent="0.25">
      <c r="J11" s="24"/>
      <c r="K11" s="24"/>
      <c r="L11" s="24"/>
      <c r="M11" s="24"/>
      <c r="N11" s="24"/>
      <c r="O11" s="24"/>
      <c r="P11" s="24"/>
    </row>
    <row r="12" spans="1:16" x14ac:dyDescent="0.25">
      <c r="J12" s="24"/>
      <c r="K12" s="24"/>
      <c r="L12" s="24"/>
      <c r="M12" s="24"/>
      <c r="N12" s="24"/>
      <c r="O12" s="24"/>
      <c r="P12" s="24"/>
    </row>
    <row r="13" spans="1:16" x14ac:dyDescent="0.25">
      <c r="J13" s="24"/>
      <c r="K13" s="24"/>
      <c r="L13" s="24"/>
      <c r="M13" s="24"/>
      <c r="N13" s="24"/>
      <c r="O13" s="24"/>
      <c r="P13" s="24"/>
    </row>
    <row r="14" spans="1:16" x14ac:dyDescent="0.25">
      <c r="J14" s="24"/>
      <c r="K14" s="24"/>
      <c r="L14" s="24"/>
      <c r="M14" s="24"/>
      <c r="N14" s="24"/>
      <c r="O14" s="24"/>
      <c r="P14" s="24"/>
    </row>
    <row r="15" spans="1:16" x14ac:dyDescent="0.25">
      <c r="J15" s="24"/>
      <c r="K15" s="24"/>
      <c r="L15" s="24"/>
      <c r="M15" s="24"/>
      <c r="N15" s="24"/>
      <c r="O15" s="24"/>
      <c r="P15" s="24"/>
    </row>
    <row r="16" spans="1:16" x14ac:dyDescent="0.25">
      <c r="J16" s="24"/>
      <c r="K16" s="24"/>
      <c r="L16" s="24"/>
      <c r="M16" s="24"/>
      <c r="N16" s="24"/>
      <c r="O16" s="24"/>
      <c r="P16" s="24"/>
    </row>
    <row r="17" spans="10:16" x14ac:dyDescent="0.25">
      <c r="J17" s="24"/>
      <c r="K17" s="24"/>
      <c r="L17" s="24"/>
      <c r="M17" s="24"/>
      <c r="N17" s="24"/>
      <c r="O17" s="24"/>
      <c r="P17" s="24"/>
    </row>
    <row r="18" spans="10:16" x14ac:dyDescent="0.25">
      <c r="J18" s="24"/>
      <c r="K18" s="24"/>
      <c r="L18" s="24"/>
      <c r="M18" s="24"/>
      <c r="N18" s="24"/>
      <c r="O18" s="24"/>
      <c r="P18" s="24"/>
    </row>
    <row r="19" spans="10:16" x14ac:dyDescent="0.25">
      <c r="J19" s="24"/>
      <c r="K19" s="24"/>
      <c r="L19" s="24"/>
      <c r="M19" s="24"/>
      <c r="N19" s="24"/>
      <c r="O19" s="24"/>
      <c r="P19" s="24"/>
    </row>
    <row r="20" spans="10:16" x14ac:dyDescent="0.25">
      <c r="J20" s="24"/>
      <c r="K20" s="24"/>
      <c r="L20" s="24"/>
      <c r="M20" s="24"/>
      <c r="N20" s="24"/>
      <c r="O20" s="24"/>
      <c r="P20" s="24"/>
    </row>
    <row r="21" spans="10:16" x14ac:dyDescent="0.25">
      <c r="J21" s="24"/>
      <c r="K21" s="24"/>
      <c r="L21" s="24"/>
      <c r="M21" s="24"/>
      <c r="N21" s="24"/>
      <c r="O21" s="24"/>
      <c r="P21" s="24"/>
    </row>
    <row r="22" spans="10:16" x14ac:dyDescent="0.25">
      <c r="J22" s="24"/>
      <c r="K22" s="24"/>
      <c r="L22" s="24"/>
      <c r="M22" s="24"/>
      <c r="N22" s="24"/>
      <c r="O22" s="24"/>
      <c r="P22" s="24"/>
    </row>
    <row r="23" spans="10:16" x14ac:dyDescent="0.25">
      <c r="J23" s="24"/>
      <c r="K23" s="24"/>
      <c r="L23" s="24"/>
      <c r="M23" s="24"/>
      <c r="N23" s="24"/>
      <c r="O23" s="24"/>
      <c r="P23" s="24"/>
    </row>
    <row r="24" spans="10:16" x14ac:dyDescent="0.25">
      <c r="J24" s="24"/>
      <c r="K24" s="24"/>
      <c r="L24" s="24"/>
      <c r="M24" s="24"/>
      <c r="N24" s="24"/>
      <c r="O24" s="24"/>
      <c r="P24" s="24"/>
    </row>
    <row r="25" spans="10:16" x14ac:dyDescent="0.25">
      <c r="J25" s="24"/>
      <c r="K25" s="24"/>
      <c r="L25" s="24"/>
      <c r="M25" s="24"/>
      <c r="N25" s="24"/>
      <c r="O25" s="24"/>
      <c r="P25" s="24"/>
    </row>
  </sheetData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CC09-AA91-429A-922B-203B6B976F10}">
  <sheetPr codeName="Foglio23"/>
  <dimension ref="B1:W43"/>
  <sheetViews>
    <sheetView showGridLines="0" workbookViewId="0">
      <selection activeCell="M9" sqref="M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111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(3)'!B10/1000</f>
        <v>7.5700000000000003E-3</v>
      </c>
      <c r="D4" s="85">
        <f>'distanziale (3)'!C3/1000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467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61690.885072655212</v>
      </c>
      <c r="O5" s="82">
        <f>SQRT((O4/C4)^2+(D4*C4/(N4^2))^2)</f>
        <v>132.10039630118891</v>
      </c>
    </row>
    <row r="6" spans="2:23" ht="18" x14ac:dyDescent="0.35">
      <c r="B6" s="72" t="s">
        <v>25</v>
      </c>
      <c r="C6" s="67">
        <v>2.0419999999999998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24.207547169811324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1.8438739622641509E-5</v>
      </c>
      <c r="D8" s="46">
        <f>ABS(C7*D7*4.765*10^(-8))</f>
        <v>1.1534896226415096E-6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83</v>
      </c>
      <c r="J14" s="161"/>
      <c r="K14" s="161"/>
      <c r="L14" s="161"/>
      <c r="M14" s="162"/>
      <c r="N14" s="77"/>
      <c r="O14" s="160" t="s">
        <v>82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23">
        <v>4.25</v>
      </c>
      <c r="C16" s="23">
        <f>B16</f>
        <v>4.25</v>
      </c>
      <c r="D16" s="37">
        <f>$H$4/C16</f>
        <v>1.1764705882352942E-4</v>
      </c>
      <c r="E16" s="108">
        <f>SQRT((((1/C16)*$K$4)^2)+(((-$H$4/(C16^2))*$K$5)^2))</f>
        <v>2.729838466894951E-5</v>
      </c>
      <c r="F16" s="22">
        <f>SQRT((($H$5/(2*$C$5))^2)+((9*$C$8*D16)/(2*$C$9*$H$8)))-($H$5/(2*$C$5))</f>
        <v>1.0369943648982952E-6</v>
      </c>
      <c r="G16" s="119">
        <f>SQRT(((9*$C$8)/((4*$C$9*$H$8)*SQRT((($H$5^2)/(4*($C$5^2)))+((9*$C$8*D16)/(2*$C$9*$H$8))))*E16)^2+((9*D16)/((4*$C$9*$H$8)*SQRT((($H$5^2)/(4*($C$5^2)))+((9*$C$8*D16)/(2*$C$9*$H$8))))*$D$8)^2)</f>
        <v>1.2928548118085695E-7</v>
      </c>
      <c r="I16" s="111">
        <v>0.73</v>
      </c>
      <c r="J16" s="23">
        <f>I16</f>
        <v>0.73</v>
      </c>
      <c r="K16" s="108">
        <f>$H$4/J16</f>
        <v>6.8493150684931507E-4</v>
      </c>
      <c r="L16" s="108">
        <f>SQRT((((1/J16)*$K$4)^2)+(((-$H$4/(J16^2))*$K$5)^2))</f>
        <v>4.887221097521089E-4</v>
      </c>
      <c r="M16" s="121">
        <f>(-4/3)*PI()*($H$29^3)*$H$8*($C$9/$N$5)*(1-(K16/$D$29))</f>
        <v>3.0703265018959501E-18</v>
      </c>
      <c r="N16" s="170"/>
      <c r="O16" s="171">
        <v>1.5</v>
      </c>
      <c r="P16" s="176">
        <f>O16</f>
        <v>1.5</v>
      </c>
      <c r="Q16" s="57">
        <f>$H$4/P16</f>
        <v>3.3333333333333332E-4</v>
      </c>
      <c r="R16" s="57">
        <f>SQRT((((1/P16)*$K$4)^2)+(((-$H$4/(P16^2))*$K$5)^2))</f>
        <v>1.2957670877434004E-4</v>
      </c>
      <c r="S16" s="177">
        <f>((-1)*(-4/3)*PI()*($H$29^3)*$H$8*($C$9/$N$5)*(1+(Q16/$D$29)))</f>
        <v>2.4335439473028365E-18</v>
      </c>
      <c r="V16" s="2" t="s">
        <v>92</v>
      </c>
      <c r="W16" s="5">
        <f>AVERAGE(M16:M19,S16:S19)</f>
        <v>2.6277946511016229E-18</v>
      </c>
    </row>
    <row r="17" spans="2:23" x14ac:dyDescent="0.25">
      <c r="B17" s="111">
        <v>8.42</v>
      </c>
      <c r="C17" s="23">
        <f>B17-B16</f>
        <v>4.17</v>
      </c>
      <c r="D17" s="37">
        <f>$H$4/C17</f>
        <v>1.1990407673860912E-4</v>
      </c>
      <c r="E17" s="108">
        <f>SQRT((((1/C17)*$K$4)^2)+(((-$H$4/(C17^2))*$K$5)^2))</f>
        <v>2.7960280358485911E-5</v>
      </c>
      <c r="F17" s="22">
        <f>SQRT((($H$5/(2*$C$5))^2)+((9*$C$8*D17)/(2*$C$9*$H$8)))-($H$5/(2*$C$5))</f>
        <v>1.0472661565578364E-6</v>
      </c>
      <c r="G17" s="119">
        <f>SQRT(((9*$C$8)/((4*$C$9*$H$8)*SQRT((($H$5^2)/(4*($C$5^2)))+((9*$C$8*D17)/(2*$C$9*$H$8))))*E17)^2+((9*D17)/((4*$C$9*$H$8)*SQRT((($H$5^2)/(4*($C$5^2)))+((9*$C$8*D17)/(2*$C$9*$H$8))))*$D$8)^2)</f>
        <v>1.311259133373556E-7</v>
      </c>
      <c r="I17" s="111">
        <v>1.59</v>
      </c>
      <c r="J17" s="23">
        <f>I17-I16</f>
        <v>0.8600000000000001</v>
      </c>
      <c r="K17" s="108">
        <f>$H$4/J17</f>
        <v>5.8139534883720929E-4</v>
      </c>
      <c r="L17" s="108">
        <f>SQRT((((1/J17)*$K$4)^2)+(((-$H$4/(J17^2))*$K$5)^2))</f>
        <v>3.5746148800037345E-4</v>
      </c>
      <c r="M17" s="121">
        <f>(-4/3)*PI()*($H$29^3)*$H$8*($C$9/$N$5)*(1-(K17/$D$29))</f>
        <v>2.5106984188874182E-18</v>
      </c>
      <c r="N17" s="170"/>
      <c r="O17" s="171">
        <v>3.12</v>
      </c>
      <c r="P17" s="176">
        <f>O17-O16</f>
        <v>1.62</v>
      </c>
      <c r="Q17" s="57">
        <f>$H$4/P17</f>
        <v>3.0864197530864197E-4</v>
      </c>
      <c r="R17" s="57">
        <f>SQRT((((1/P17)*$K$4)^2)+(((-$H$4/(P17^2))*$K$5)^2))</f>
        <v>1.1351139759519095E-4</v>
      </c>
      <c r="S17" s="177">
        <f>((-1)*(-4/3)*PI()*($H$29^3)*$H$8*($C$9/$N$5)*(1+(Q17/$D$29)))</f>
        <v>2.300083544448988E-18</v>
      </c>
      <c r="V17" s="2" t="s">
        <v>93</v>
      </c>
      <c r="W17" s="5">
        <f>_xlfn.STDEV.P(M16:M19,S16:S19)</f>
        <v>2.6694833512611928E-19</v>
      </c>
    </row>
    <row r="18" spans="2:23" ht="18" x14ac:dyDescent="0.35">
      <c r="B18" s="111">
        <v>12.62</v>
      </c>
      <c r="C18" s="23">
        <f>B18-B17</f>
        <v>4.1999999999999993</v>
      </c>
      <c r="D18" s="37">
        <f>$H$4/C18</f>
        <v>1.1904761904761907E-4</v>
      </c>
      <c r="E18" s="108">
        <f>SQRT((((1/C18)*$K$4)^2)+(((-$H$4/(C18^2))*$K$5)^2))</f>
        <v>2.7708275305782176E-5</v>
      </c>
      <c r="F18" s="22">
        <f>SQRT((($H$5/(2*$C$5))^2)+((9*$C$8*D18)/(2*$C$9*$H$8)))-($H$5/(2*$C$5))</f>
        <v>1.0433798398217963E-6</v>
      </c>
      <c r="G18" s="119">
        <f>SQRT(((9*$C$8)/((4*$C$9*$H$8)*SQRT((($H$5^2)/(4*($C$5^2)))+((9*$C$8*D18)/(2*$C$9*$H$8))))*E18)^2+((9*D18)/((4*$C$9*$H$8)*SQRT((($H$5^2)/(4*($C$5^2)))+((9*$C$8*D18)/(2*$C$9*$H$8))))*$D$8)^2)</f>
        <v>1.3042655494588662E-7</v>
      </c>
      <c r="I18" s="111">
        <v>2.36</v>
      </c>
      <c r="J18" s="23">
        <f>I18-I17</f>
        <v>0.7699999999999998</v>
      </c>
      <c r="K18" s="108">
        <f>$H$4/J18</f>
        <v>6.4935064935064957E-4</v>
      </c>
      <c r="L18" s="108">
        <f>SQRT((((1/J18)*$K$4)^2)+(((-$H$4/(J18^2))*$K$5)^2))</f>
        <v>4.4120319256675533E-4</v>
      </c>
      <c r="M18" s="122">
        <f>(-4/3)*PI()*($H$29^3)*$H$8*($C$9/$N$5)*(1-(K18/$D$29))</f>
        <v>2.8780067610818307E-18</v>
      </c>
      <c r="N18" s="46"/>
      <c r="O18" s="123">
        <v>4.6399999999999997</v>
      </c>
      <c r="P18" s="40">
        <f>O18-O17</f>
        <v>1.5199999999999996</v>
      </c>
      <c r="Q18" s="37">
        <f>$H$4/P18</f>
        <v>3.2894736842105273E-4</v>
      </c>
      <c r="R18" s="37">
        <f>SQRT((((1/P18)*$K$4)^2)+(((-$H$4/(P18^2))*$K$5)^2))</f>
        <v>1.2663677828340114E-4</v>
      </c>
      <c r="S18" s="183">
        <f>((-1)*(-4/3)*PI()*($H$29^3)*$H$8*($C$9/$N$5)*(1+(Q18/$D$29)))</f>
        <v>2.4098371652169562E-18</v>
      </c>
      <c r="V18" s="2" t="s">
        <v>95</v>
      </c>
      <c r="W18" s="92">
        <f>ABS(M16-W16)/W17</f>
        <v>1.6577434378275997</v>
      </c>
    </row>
    <row r="19" spans="2:23" x14ac:dyDescent="0.25">
      <c r="B19" s="113">
        <v>17.09</v>
      </c>
      <c r="C19" s="114">
        <f>B19-B18</f>
        <v>4.4700000000000006</v>
      </c>
      <c r="D19" s="115">
        <f>$H$4/C19</f>
        <v>1.1185682326621923E-4</v>
      </c>
      <c r="E19" s="116">
        <f>SQRT((((1/C19)*$K$4)^2)+(((-$H$4/(C19^2))*$K$5)^2))</f>
        <v>2.5632534443654657E-5</v>
      </c>
      <c r="F19" s="151">
        <f>SQRT((($H$5/(2*$C$5))^2)+((9*$C$8*D19)/(2*$C$9*$H$8)))-($H$5/(2*$C$5))</f>
        <v>1.0101835567675081E-6</v>
      </c>
      <c r="G19" s="120">
        <f>SQRT(((9*$C$8)/((4*$C$9*$H$8)*SQRT((($H$5^2)/(4*($C$5^2)))+((9*$C$8*D19)/(2*$C$9*$H$8))))*E19)^2+((9*D19)/((4*$C$9*$H$8)*SQRT((($H$5^2)/(4*($C$5^2)))+((9*$C$8*D19)/(2*$C$9*$H$8))))*$D$8)^2)</f>
        <v>1.2460051611458395E-7</v>
      </c>
      <c r="I19" s="113">
        <v>3.12</v>
      </c>
      <c r="J19" s="114">
        <f>I19-I18</f>
        <v>0.76000000000000023</v>
      </c>
      <c r="K19" s="116">
        <f>$H$4/J19</f>
        <v>6.5789473684210503E-4</v>
      </c>
      <c r="L19" s="116">
        <f>SQRT((((1/J19)*$K$4)^2)+(((-$H$4/(J19^2))*$K$5)^2))</f>
        <v>4.5238359790364093E-4</v>
      </c>
      <c r="M19" s="181">
        <f>(-4/3)*PI()*($H$29^3)*$H$8*($C$9/$N$5)*(1-(K19/$D$29))</f>
        <v>2.9241888041062715E-18</v>
      </c>
      <c r="N19" s="46"/>
      <c r="O19" s="126">
        <v>6.09</v>
      </c>
      <c r="P19" s="127">
        <f>O19-O18</f>
        <v>1.4500000000000002</v>
      </c>
      <c r="Q19" s="115">
        <f>$H$4/P19</f>
        <v>3.4482758620689653E-4</v>
      </c>
      <c r="R19" s="115">
        <f>SQRT((((1/P19)*$K$4)^2)+(((-$H$4/(P19^2))*$K$5)^2))</f>
        <v>1.3745870170386133E-4</v>
      </c>
      <c r="S19" s="184">
        <f>((-1)*(-4/3)*PI()*($H$29^3)*$H$8*($C$9/$N$5)*(1+(Q19/$D$29)))</f>
        <v>2.4956720658727317E-18</v>
      </c>
      <c r="V19" s="2" t="s">
        <v>96</v>
      </c>
      <c r="W19" s="93"/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/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1.1764705882352942E-4</v>
      </c>
      <c r="C23" s="22">
        <f>1/(E16^2)</f>
        <v>1341918380.4627247</v>
      </c>
      <c r="D23" s="122">
        <f>B23*C23</f>
        <v>157872.75064267349</v>
      </c>
      <c r="F23" s="133">
        <f>F16</f>
        <v>1.0369943648982952E-6</v>
      </c>
      <c r="G23" s="22">
        <f>1/(G16^2)</f>
        <v>59827449341028.031</v>
      </c>
      <c r="H23" s="122">
        <f>F23*G23</f>
        <v>62040727.832884297</v>
      </c>
      <c r="J23" s="143" t="s">
        <v>25</v>
      </c>
      <c r="K23" s="18">
        <v>2.0419999999999998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1.1990407673860912E-4</v>
      </c>
      <c r="C24" s="22">
        <f>1/(E17^2)</f>
        <v>1279136690.8358681</v>
      </c>
      <c r="D24" s="122">
        <f>B24*C24</f>
        <v>153373.70393715447</v>
      </c>
      <c r="F24" s="133">
        <f>F17</f>
        <v>1.0472661565578364E-6</v>
      </c>
      <c r="G24" s="22">
        <f>1/(G17^2)</f>
        <v>58159805778818.25</v>
      </c>
      <c r="H24" s="122">
        <f>F24*G24</f>
        <v>60908796.26413323</v>
      </c>
      <c r="J24" s="145" t="s">
        <v>24</v>
      </c>
      <c r="K24" s="179">
        <f>25+(K23-2)*((24-25)/(2.053-2))</f>
        <v>24.207547169811324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1.1904761904761907E-4</v>
      </c>
      <c r="C25" s="22">
        <f>1/(E18^2)</f>
        <v>1302509836.7517786</v>
      </c>
      <c r="D25" s="122">
        <f>B25*C25</f>
        <v>155060.69485140225</v>
      </c>
      <c r="F25" s="133">
        <f>F18</f>
        <v>1.0433798398217963E-6</v>
      </c>
      <c r="G25" s="22">
        <f>1/(G18^2)</f>
        <v>58785193736743.211</v>
      </c>
      <c r="H25" s="122">
        <f>F25*G25</f>
        <v>61335286.024936393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1.1185682326621923E-4</v>
      </c>
      <c r="C26" s="22">
        <f>1/(E19^2)</f>
        <v>1522007879.2950304</v>
      </c>
      <c r="D26" s="122">
        <f>B26*C26</f>
        <v>170246.96636409734</v>
      </c>
      <c r="F26" s="133">
        <f>F19</f>
        <v>1.0101835567675081E-6</v>
      </c>
      <c r="G26" s="22">
        <f>1/(G19^2)</f>
        <v>64411040898015.273</v>
      </c>
      <c r="H26" s="122">
        <f>F26*G26</f>
        <v>65066974.389454499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5445572787.3454018</v>
      </c>
      <c r="D28" s="122">
        <f>SUM(D23:D26)</f>
        <v>636554.11579532758</v>
      </c>
      <c r="F28" s="135"/>
      <c r="G28" s="22">
        <f>SUM(G23:G26)</f>
        <v>241183489754604.78</v>
      </c>
      <c r="H28" s="122">
        <f>SUM(H23:H26)</f>
        <v>249351784.51140839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1.1689387703614441E-4</v>
      </c>
      <c r="F29" s="135"/>
      <c r="G29" s="17" t="s">
        <v>12</v>
      </c>
      <c r="H29" s="122">
        <f>$H$28/$G$28</f>
        <v>1.0338675535589709E-6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1.3551214394397209E-5</v>
      </c>
      <c r="E30" s="1"/>
      <c r="F30" s="139"/>
      <c r="G30" s="137" t="s">
        <v>27</v>
      </c>
      <c r="H30" s="120">
        <f>1/SQRT(G28)</f>
        <v>6.4391154612903591E-8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A225-AF82-48AA-ACD8-A2525F7522B9}">
  <sheetPr codeName="Foglio24"/>
  <dimension ref="B1:W43"/>
  <sheetViews>
    <sheetView showGridLines="0" workbookViewId="0">
      <selection activeCell="U8" sqref="U8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112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(3)'!B10/1000</f>
        <v>7.5700000000000003E-3</v>
      </c>
      <c r="D4" s="85">
        <f>'distanziale (3)'!C3/1000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470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62087.186261558782</v>
      </c>
      <c r="O5" s="82">
        <f>SQRT((O4/C4)^2+(D4*C4/(N4^2))^2)</f>
        <v>132.10039630118891</v>
      </c>
    </row>
    <row r="6" spans="2:23" ht="18" x14ac:dyDescent="0.35">
      <c r="B6" s="72" t="s">
        <v>25</v>
      </c>
      <c r="C6" s="67">
        <v>2.0339999999999998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24.358490566037737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1.8445932075471699E-5</v>
      </c>
      <c r="D8" s="46">
        <f>ABS(C7*D7*4.765*10^(-8))</f>
        <v>1.1606820754716981E-6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85</v>
      </c>
      <c r="J14" s="161"/>
      <c r="K14" s="161"/>
      <c r="L14" s="161"/>
      <c r="M14" s="162"/>
      <c r="N14" s="77"/>
      <c r="O14" s="160" t="s">
        <v>84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23">
        <v>7.47</v>
      </c>
      <c r="C16" s="23">
        <f>B16</f>
        <v>7.47</v>
      </c>
      <c r="D16" s="37">
        <f>$H$4/C16</f>
        <v>6.6934404283801877E-5</v>
      </c>
      <c r="E16" s="37">
        <f>SQRT((((1/C16)*$K$4)^2)+(((-$H$4/(C16^2))*$K$5)^2))</f>
        <v>1.4116688734666907E-5</v>
      </c>
      <c r="F16" s="37">
        <f>SQRT((($H$5/(2*$C$5))^2)+((9*$C$8*D16)/(2*$C$9*$H$8)))-($H$5/(2*$C$5))</f>
        <v>7.7283655624145138E-7</v>
      </c>
      <c r="G16" s="112">
        <f>SQRT(((9*$C$8)/((4*$C$9*$H$8)*SQRT((($H$5^2)/(4*($C$5^2)))+((9*$C$8*D16)/(2*$C$9*$H$8))))*E16)^2+((9*D16)/((4*$C$9*$H$8)*SQRT((($H$5^2)/(4*($C$5^2)))+((9*$C$8*D16)/(2*$C$9*$H$8))))*$D$8)^2)</f>
        <v>8.9278074778780492E-8</v>
      </c>
      <c r="I16" s="111">
        <v>1.23</v>
      </c>
      <c r="J16" s="23">
        <f>I16</f>
        <v>1.23</v>
      </c>
      <c r="K16" s="37">
        <f>$H$4/J16</f>
        <v>4.0650406504065041E-4</v>
      </c>
      <c r="L16" s="37">
        <f>SQRT((((1/J16)*$K$4)^2)+(((-$H$4/(J16^2))*$K$5)^2))</f>
        <v>1.8416274218255546E-4</v>
      </c>
      <c r="M16" s="122">
        <f>(-4/3)*PI()*($H$29^3)*$H$8*($C$9/$N$5)*(1-(K16/$D$29))</f>
        <v>1.3280360900512446E-18</v>
      </c>
      <c r="N16" s="46"/>
      <c r="O16" s="123">
        <v>2.02</v>
      </c>
      <c r="P16" s="40">
        <f>O16</f>
        <v>2.02</v>
      </c>
      <c r="Q16" s="37">
        <f>$H$4/P16</f>
        <v>2.4752475247524753E-4</v>
      </c>
      <c r="R16" s="108">
        <f>SQRT((((1/P16)*$K$4)^2)+(((-$H$4/(P16^2))*$K$5)^2))</f>
        <v>7.8769090347377397E-5</v>
      </c>
      <c r="S16" s="183">
        <f>((-1)*(-4/3)*PI()*($H$29^3)*$H$8*($C$9/$N$5)*(1+(Q16/$D$29)))</f>
        <v>1.2248143029452944E-18</v>
      </c>
      <c r="V16" s="2" t="s">
        <v>92</v>
      </c>
      <c r="W16" s="5">
        <f>AVERAGE(M16:M19,S16:S19)</f>
        <v>1.2638706366827619E-18</v>
      </c>
    </row>
    <row r="17" spans="2:23" x14ac:dyDescent="0.25">
      <c r="B17" s="111">
        <v>14.73</v>
      </c>
      <c r="C17" s="23">
        <f>B17-B16</f>
        <v>7.2600000000000007</v>
      </c>
      <c r="D17" s="37">
        <f>$H$4/C17</f>
        <v>6.8870523415977955E-5</v>
      </c>
      <c r="E17" s="37">
        <f>SQRT((((1/C17)*$K$4)^2)+(((-$H$4/(C17^2))*$K$5)^2))</f>
        <v>1.4567890108660362E-5</v>
      </c>
      <c r="F17" s="37">
        <f>SQRT((($H$5/(2*$C$5))^2)+((9*$C$8*D17)/(2*$C$9*$H$8)))-($H$5/(2*$C$5))</f>
        <v>7.8448660908260804E-7</v>
      </c>
      <c r="G17" s="112">
        <f>SQRT(((9*$C$8)/((4*$C$9*$H$8)*SQRT((($H$5^2)/(4*($C$5^2)))+((9*$C$8*D17)/(2*$C$9*$H$8))))*E17)^2+((9*D17)/((4*$C$9*$H$8)*SQRT((($H$5^2)/(4*($C$5^2)))+((9*$C$8*D17)/(2*$C$9*$H$8))))*$D$8)^2)</f>
        <v>9.0808693236205541E-8</v>
      </c>
      <c r="I17" s="111">
        <v>2.5299999999999998</v>
      </c>
      <c r="J17" s="23">
        <f>I17-I16</f>
        <v>1.2999999999999998</v>
      </c>
      <c r="K17" s="37">
        <f>$H$4/J17</f>
        <v>3.8461538461538467E-4</v>
      </c>
      <c r="L17" s="37">
        <f>SQRT((((1/J17)*$K$4)^2)+(((-$H$4/(J17^2))*$K$5)^2))</f>
        <v>1.6673376098941275E-4</v>
      </c>
      <c r="M17" s="122">
        <f>(-4/3)*PI()*($H$29^3)*$H$8*($C$9/$N$5)*(1-(K17/$D$29))</f>
        <v>1.2425986828158104E-18</v>
      </c>
      <c r="N17" s="46"/>
      <c r="O17" s="123">
        <v>3.97</v>
      </c>
      <c r="P17" s="40">
        <f>O17-O16</f>
        <v>1.9500000000000002</v>
      </c>
      <c r="Q17" s="37">
        <f>$H$4/P17</f>
        <v>2.5641025641025641E-4</v>
      </c>
      <c r="R17" s="108">
        <f>SQRT((((1/P17)*$K$4)^2)+(((-$H$4/(P17^2))*$K$5)^2))</f>
        <v>8.3381138001250164E-5</v>
      </c>
      <c r="S17" s="183">
        <f>((-1)*(-4/3)*PI()*($H$29^3)*$H$8*($C$9/$N$5)*(1+(Q17/$D$29)))</f>
        <v>1.2594968147933421E-18</v>
      </c>
      <c r="V17" s="2" t="s">
        <v>93</v>
      </c>
      <c r="W17" s="5">
        <f>_xlfn.STDEV.P(M16:M19,S16:S19)</f>
        <v>6.1847607224482003E-20</v>
      </c>
    </row>
    <row r="18" spans="2:23" ht="18" x14ac:dyDescent="0.35">
      <c r="B18" s="111">
        <v>22.07</v>
      </c>
      <c r="C18" s="23">
        <f>B18-B17</f>
        <v>7.34</v>
      </c>
      <c r="D18" s="37">
        <f>$H$4/C18</f>
        <v>6.811989100817439E-5</v>
      </c>
      <c r="E18" s="37">
        <f>SQRT((((1/C18)*$K$4)^2)+(((-$H$4/(C18^2))*$K$5)^2))</f>
        <v>1.4392544860923503E-5</v>
      </c>
      <c r="F18" s="37">
        <f>SQRT((($H$5/(2*$C$5))^2)+((9*$C$8*D18)/(2*$C$9*$H$8)))-($H$5/(2*$C$5))</f>
        <v>7.7998952476406433E-7</v>
      </c>
      <c r="G18" s="112">
        <f>SQRT(((9*$C$8)/((4*$C$9*$H$8)*SQRT((($H$5^2)/(4*($C$5^2)))+((9*$C$8*D18)/(2*$C$9*$H$8))))*E18)^2+((9*D18)/((4*$C$9*$H$8)*SQRT((($H$5^2)/(4*($C$5^2)))+((9*$C$8*D18)/(2*$C$9*$H$8))))*$D$8)^2)</f>
        <v>9.0215879002516366E-8</v>
      </c>
      <c r="I18" s="111">
        <v>3.92</v>
      </c>
      <c r="J18" s="23">
        <f>I18-I17</f>
        <v>1.3900000000000001</v>
      </c>
      <c r="K18" s="37">
        <f>$H$4/J18</f>
        <v>3.5971223021582729E-4</v>
      </c>
      <c r="L18" s="37">
        <f>SQRT((((1/J18)*$K$4)^2)+(((-$H$4/(J18^2))*$K$5)^2))</f>
        <v>1.4804808392662695E-4</v>
      </c>
      <c r="M18" s="122">
        <f>(-4/3)*PI()*($H$29^3)*$H$8*($C$9/$N$5)*(1-(K18/$D$29))</f>
        <v>1.1453949728367494E-18</v>
      </c>
      <c r="N18" s="46"/>
      <c r="O18" s="123">
        <v>5.77</v>
      </c>
      <c r="P18" s="40">
        <f>O18-O17</f>
        <v>1.7999999999999994</v>
      </c>
      <c r="Q18" s="37">
        <f>$H$4/P18</f>
        <v>2.7777777777777789E-4</v>
      </c>
      <c r="R18" s="108">
        <f>SQRT((((1/P18)*$K$4)^2)+(((-$H$4/(P18^2))*$K$5)^2))</f>
        <v>9.5079764202156636E-5</v>
      </c>
      <c r="S18" s="183">
        <f>((-1)*(-4/3)*PI()*($H$29^3)*$H$8*($C$9/$N$5)*(1+(Q18/$D$29)))</f>
        <v>1.3428999980469811E-18</v>
      </c>
      <c r="V18" s="2" t="s">
        <v>95</v>
      </c>
      <c r="W18" s="92">
        <f>ABS(M16-W16)/W17</f>
        <v>1.0374767310817361</v>
      </c>
    </row>
    <row r="19" spans="2:23" x14ac:dyDescent="0.25">
      <c r="B19" s="113">
        <v>30.12</v>
      </c>
      <c r="C19" s="114">
        <f>B19-B18</f>
        <v>8.0500000000000007</v>
      </c>
      <c r="D19" s="115">
        <f>$H$4/C19</f>
        <v>6.2111801242236027E-5</v>
      </c>
      <c r="E19" s="115">
        <f>SQRT((((1/C19)*$K$4)^2)+(((-$H$4/(C19^2))*$K$5)^2))</f>
        <v>1.3007622390108204E-5</v>
      </c>
      <c r="F19" s="115">
        <f>SQRT((($H$5/(2*$C$5))^2)+((9*$C$8*D19)/(2*$C$9*$H$8)))-($H$5/(2*$C$5))</f>
        <v>7.430651590995564E-7</v>
      </c>
      <c r="G19" s="117">
        <f>SQRT(((9*$C$8)/((4*$C$9*$H$8)*SQRT((($H$5^2)/(4*($C$5^2)))+((9*$C$8*D19)/(2*$C$9*$H$8))))*E19)^2+((9*D19)/((4*$C$9*$H$8)*SQRT((($H$5^2)/(4*($C$5^2)))+((9*$C$8*D19)/(2*$C$9*$H$8))))*$D$8)^2)</f>
        <v>8.543926841399329E-8</v>
      </c>
      <c r="I19" s="113">
        <v>5.22</v>
      </c>
      <c r="J19" s="114">
        <f>I19-I18</f>
        <v>1.2999999999999998</v>
      </c>
      <c r="K19" s="115">
        <f>$H$4/J19</f>
        <v>3.8461538461538467E-4</v>
      </c>
      <c r="L19" s="115">
        <f>SQRT((((1/J19)*$K$4)^2)+(((-$H$4/(J19^2))*$K$5)^2))</f>
        <v>1.6673376098941275E-4</v>
      </c>
      <c r="M19" s="181">
        <f>(-4/3)*PI()*($H$29^3)*$H$8*($C$9/$N$5)*(1-(K19/$D$29))</f>
        <v>1.2425986828158104E-18</v>
      </c>
      <c r="N19" s="46"/>
      <c r="O19" s="126">
        <v>7.6</v>
      </c>
      <c r="P19" s="127">
        <f>O19-O18</f>
        <v>1.83</v>
      </c>
      <c r="Q19" s="115">
        <f>$H$4/P19</f>
        <v>2.7322404371584699E-4</v>
      </c>
      <c r="R19" s="116">
        <f>SQRT((((1/P19)*$K$4)^2)+(((-$H$4/(P19^2))*$K$5)^2))</f>
        <v>9.2514233334646285E-5</v>
      </c>
      <c r="S19" s="184">
        <f>((-1)*(-4/3)*PI()*($H$29^3)*$H$8*($C$9/$N$5)*(1+(Q19/$D$29)))</f>
        <v>1.3251255491568609E-18</v>
      </c>
      <c r="V19" s="2" t="s">
        <v>96</v>
      </c>
      <c r="W19" s="93"/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/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6.6934404283801877E-5</v>
      </c>
      <c r="C23" s="22">
        <f>1/(E16^2)</f>
        <v>5018042350.4090977</v>
      </c>
      <c r="D23" s="122">
        <f>B23*C23</f>
        <v>335879.67539552198</v>
      </c>
      <c r="F23" s="132">
        <f>F16</f>
        <v>7.7283655624145138E-7</v>
      </c>
      <c r="G23" s="22">
        <f>1/(G16^2)</f>
        <v>125461468669724.53</v>
      </c>
      <c r="H23" s="122">
        <f>F23*G23</f>
        <v>96961209.387704656</v>
      </c>
      <c r="J23" s="143" t="s">
        <v>25</v>
      </c>
      <c r="K23" s="18">
        <v>2.0339999999999998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6.8870523415977955E-5</v>
      </c>
      <c r="C24" s="22">
        <f>1/(E17^2)</f>
        <v>4712015241.0545893</v>
      </c>
      <c r="D24" s="122">
        <f>B24*C24</f>
        <v>324518.95599549508</v>
      </c>
      <c r="F24" s="132">
        <f>F17</f>
        <v>7.8448660908260804E-7</v>
      </c>
      <c r="G24" s="22">
        <f>1/(G17^2)</f>
        <v>121267701988385.45</v>
      </c>
      <c r="H24" s="122">
        <f>F24*G24</f>
        <v>95132888.32410875</v>
      </c>
      <c r="J24" s="145" t="s">
        <v>24</v>
      </c>
      <c r="K24" s="179">
        <f>25+(K23-2)*((24-25)/(2.053-2))</f>
        <v>24.358490566037737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6.811989100817439E-5</v>
      </c>
      <c r="C25" s="22">
        <f>1/(E18^2)</f>
        <v>4827528166.6378374</v>
      </c>
      <c r="D25" s="122">
        <f>B25*C25</f>
        <v>328850.69255026145</v>
      </c>
      <c r="F25" s="132">
        <f>F18</f>
        <v>7.7998952476406433E-7</v>
      </c>
      <c r="G25" s="22">
        <f>1/(G18^2)</f>
        <v>122866653634655.59</v>
      </c>
      <c r="H25" s="122">
        <f>F25*G25</f>
        <v>95834702.777845919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6.2111801242236027E-5</v>
      </c>
      <c r="C26" s="22">
        <f>1/(E19^2)</f>
        <v>5910226953.661025</v>
      </c>
      <c r="D26" s="122">
        <f>B26*C26</f>
        <v>367094.84184229973</v>
      </c>
      <c r="F26" s="132">
        <f>F19</f>
        <v>7.430651590995564E-7</v>
      </c>
      <c r="G26" s="22">
        <f>1/(G19^2)</f>
        <v>136988767409407.3</v>
      </c>
      <c r="H26" s="122">
        <f>F26*G26</f>
        <v>101791580.24992336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20467812711.76255</v>
      </c>
      <c r="D28" s="122">
        <f>SUM(D23:D26)</f>
        <v>1356344.1657835783</v>
      </c>
      <c r="F28" s="135"/>
      <c r="G28" s="22">
        <f>SUM(G23:G26)</f>
        <v>506584591702172.94</v>
      </c>
      <c r="H28" s="122">
        <f>SUM(H23:H26)</f>
        <v>389720380.73958266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6.6267176902791726E-5</v>
      </c>
      <c r="F29" s="135"/>
      <c r="G29" s="17" t="s">
        <v>12</v>
      </c>
      <c r="H29" s="122">
        <f>$H$28/$G$28</f>
        <v>7.6930958249259954E-7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6.9897924905471723E-6</v>
      </c>
      <c r="E30" s="1"/>
      <c r="F30" s="139"/>
      <c r="G30" s="137" t="s">
        <v>27</v>
      </c>
      <c r="H30" s="120">
        <f>1/SQRT(G28)</f>
        <v>4.4429764567825092E-8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0FF0-C829-45BB-895F-BBE133904B27}">
  <sheetPr codeName="Foglio25"/>
  <dimension ref="B1:W43"/>
  <sheetViews>
    <sheetView showGridLines="0" workbookViewId="0">
      <selection activeCell="K11" sqref="K11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113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(3)'!B10/1000</f>
        <v>7.5700000000000003E-3</v>
      </c>
      <c r="D4" s="85">
        <f>'distanziale (3)'!C3/1000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449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59313.077939233815</v>
      </c>
      <c r="O5" s="82">
        <f>SQRT((O4/C4)^2+(D4*C4/(N4^2))^2)</f>
        <v>132.10039630118891</v>
      </c>
    </row>
    <row r="6" spans="2:23" ht="18" x14ac:dyDescent="0.35">
      <c r="B6" s="72" t="s">
        <v>25</v>
      </c>
      <c r="C6" s="67">
        <v>2.0339999999999998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24.358490566037737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1.8445932075471699E-5</v>
      </c>
      <c r="D8" s="46">
        <f>ABS(C7*D7*4.765*10^(-8))</f>
        <v>1.1606820754716981E-6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88</v>
      </c>
      <c r="J14" s="161"/>
      <c r="K14" s="161"/>
      <c r="L14" s="161"/>
      <c r="M14" s="162"/>
      <c r="N14" s="77"/>
      <c r="O14" s="160" t="s">
        <v>87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23">
        <v>4.8</v>
      </c>
      <c r="C16" s="23">
        <f>B16</f>
        <v>4.8</v>
      </c>
      <c r="D16" s="37">
        <f>$H$4/C16</f>
        <v>1.0416666666666667E-4</v>
      </c>
      <c r="E16" s="108">
        <f>SQRT((((1/C16)*$K$4)^2)+(((-$H$4/(C16^2))*$K$5)^2))</f>
        <v>2.3489685985650711E-5</v>
      </c>
      <c r="F16" s="37">
        <f>SQRT((($H$5/(2*$C$5))^2)+((9*$C$8*D16)/(2*$C$9*$H$8)))-($H$5/(2*$C$5))</f>
        <v>9.736774390803939E-7</v>
      </c>
      <c r="G16" s="119">
        <f>SQRT(((9*$C$8)/((4*$C$9*$H$8)*SQRT((($H$5^2)/(4*($C$5^2)))+((9*$C$8*D16)/(2*$C$9*$H$8))))*E16)^2+((9*D16)/((4*$C$9*$H$8)*SQRT((($H$5^2)/(4*($C$5^2)))+((9*$C$8*D16)/(2*$C$9*$H$8))))*$D$8)^2)</f>
        <v>1.1852409863227373E-7</v>
      </c>
      <c r="I16" s="111">
        <v>2.13</v>
      </c>
      <c r="J16" s="23">
        <f>I16</f>
        <v>2.13</v>
      </c>
      <c r="K16" s="37">
        <f>$H$4/J16</f>
        <v>2.3474178403755871E-4</v>
      </c>
      <c r="L16" s="108">
        <f>SQRT((((1/J16)*$K$4)^2)+(((-$H$4/(J16^2))*$K$5)^2))</f>
        <v>7.2391757339722827E-5</v>
      </c>
      <c r="M16" s="122">
        <f>(-4/3)*PI()*($H$29^3)*$H$8*($C$9/$N$5)*(1-(K16/$D$29))</f>
        <v>6.8787790196758987E-19</v>
      </c>
      <c r="N16" s="46"/>
      <c r="O16" s="123">
        <v>22.79</v>
      </c>
      <c r="P16" s="40">
        <f>O16</f>
        <v>22.79</v>
      </c>
      <c r="Q16" s="37">
        <f>$H$4/P16</f>
        <v>2.1939447125932428E-5</v>
      </c>
      <c r="R16" s="108">
        <f>SQRT((((1/P16)*$K$4)^2)+(((-$H$4/(P16^2))*$K$5)^2))</f>
        <v>4.4142112736115677E-6</v>
      </c>
      <c r="S16" s="183">
        <f>((-1)*(-4/3)*PI()*($H$29^3)*$H$8*($C$9/$N$5)*(1+(Q16/$D$29)))</f>
        <v>6.6995244982702815E-19</v>
      </c>
      <c r="V16" s="2" t="s">
        <v>92</v>
      </c>
      <c r="W16" s="5">
        <f>AVERAGE(M16:M19,S16:S19)</f>
        <v>6.5833238926560382E-19</v>
      </c>
    </row>
    <row r="17" spans="2:23" x14ac:dyDescent="0.25">
      <c r="B17" s="111">
        <v>9.57</v>
      </c>
      <c r="C17" s="23">
        <f>B17-B16</f>
        <v>4.7700000000000005</v>
      </c>
      <c r="D17" s="37">
        <f>$H$4/C17</f>
        <v>1.0482180293501048E-4</v>
      </c>
      <c r="E17" s="108">
        <f>SQRT((((1/C17)*$K$4)^2)+(((-$H$4/(C17^2))*$K$5)^2))</f>
        <v>2.366922044505861E-5</v>
      </c>
      <c r="F17" s="37">
        <f>SQRT((($H$5/(2*$C$5))^2)+((9*$C$8*D17)/(2*$C$9*$H$8)))-($H$5/(2*$C$5))</f>
        <v>9.7685650286242088E-7</v>
      </c>
      <c r="G17" s="119">
        <f>SQRT(((9*$C$8)/((4*$C$9*$H$8)*SQRT((($H$5^2)/(4*($C$5^2)))+((9*$C$8*D17)/(2*$C$9*$H$8))))*E17)^2+((9*D17)/((4*$C$9*$H$8)*SQRT((($H$5^2)/(4*($C$5^2)))+((9*$C$8*D17)/(2*$C$9*$H$8))))*$D$8)^2)</f>
        <v>1.1904523317522482E-7</v>
      </c>
      <c r="I17" s="111">
        <v>4.37</v>
      </c>
      <c r="J17" s="23">
        <f>I17-I16</f>
        <v>2.2400000000000002</v>
      </c>
      <c r="K17" s="37">
        <f>$H$4/J17</f>
        <v>2.2321428571428571E-4</v>
      </c>
      <c r="L17" s="108">
        <f>SQRT((((1/J17)*$K$4)^2)+(((-$H$4/(J17^2))*$K$5)^2))</f>
        <v>6.6899007374148856E-5</v>
      </c>
      <c r="M17" s="122">
        <f>(-4/3)*PI()*($H$29^3)*$H$8*($C$9/$N$5)*(1-(K17/$D$29))</f>
        <v>6.268980358797885E-19</v>
      </c>
      <c r="N17" s="46"/>
      <c r="O17" s="123">
        <v>43.81</v>
      </c>
      <c r="P17" s="40">
        <f>O17-O16</f>
        <v>21.020000000000003</v>
      </c>
      <c r="Q17" s="37">
        <f>$H$4/P17</f>
        <v>2.3786869647954326E-5</v>
      </c>
      <c r="R17" s="108">
        <f>SQRT((((1/P17)*$K$4)^2)+(((-$H$4/(P17^2))*$K$5)^2))</f>
        <v>4.7909032039785806E-6</v>
      </c>
      <c r="S17" s="183">
        <f>((-1)*(-4/3)*PI()*($H$29^3)*$H$8*($C$9/$N$5)*(1+(Q17/$D$29)))</f>
        <v>6.7972521880440829E-19</v>
      </c>
      <c r="V17" s="2" t="s">
        <v>93</v>
      </c>
      <c r="W17" s="5">
        <f>_xlfn.STDEV.P(M16:M19,S16:S19)</f>
        <v>3.0566840212724056E-20</v>
      </c>
    </row>
    <row r="18" spans="2:23" ht="18" x14ac:dyDescent="0.35">
      <c r="B18" s="111">
        <v>14.14</v>
      </c>
      <c r="C18" s="23">
        <f>B18-B17</f>
        <v>4.57</v>
      </c>
      <c r="D18" s="37">
        <f>$H$4/C18</f>
        <v>1.0940919037199124E-4</v>
      </c>
      <c r="E18" s="108">
        <f>SQRT((((1/C18)*$K$4)^2)+(((-$H$4/(C18^2))*$K$5)^2))</f>
        <v>2.4942025136384164E-5</v>
      </c>
      <c r="F18" s="37">
        <f>SQRT((($H$5/(2*$C$5))^2)+((9*$C$8*D18)/(2*$C$9*$H$8)))-($H$5/(2*$C$5))</f>
        <v>9.9884450408669567E-7</v>
      </c>
      <c r="G18" s="119">
        <f>SQRT(((9*$C$8)/((4*$C$9*$H$8)*SQRT((($H$5^2)/(4*($C$5^2)))+((9*$C$8*D18)/(2*$C$9*$H$8))))*E18)^2+((9*D18)/((4*$C$9*$H$8)*SQRT((($H$5^2)/(4*($C$5^2)))+((9*$C$8*D18)/(2*$C$9*$H$8))))*$D$8)^2)</f>
        <v>1.2270916279162974E-7</v>
      </c>
      <c r="I18" s="111">
        <v>6.66</v>
      </c>
      <c r="J18" s="23">
        <f>I18-I17</f>
        <v>2.29</v>
      </c>
      <c r="K18" s="37">
        <f>$H$4/J18</f>
        <v>2.183406113537118E-4</v>
      </c>
      <c r="L18" s="108">
        <f>SQRT((((1/J18)*$K$4)^2)+(((-$H$4/(J18^2))*$K$5)^2))</f>
        <v>6.4649701043412446E-5</v>
      </c>
      <c r="M18" s="121">
        <f>(-4/3)*PI()*($H$29^3)*$H$8*($C$9/$N$5)*(1-(K18/$D$29))</f>
        <v>6.0111655220233409E-19</v>
      </c>
      <c r="N18" s="46"/>
      <c r="O18" s="123">
        <v>66.319999999999993</v>
      </c>
      <c r="P18" s="40">
        <f>O18-O17</f>
        <v>22.509999999999991</v>
      </c>
      <c r="Q18" s="37">
        <f>$H$4/P18</f>
        <v>2.2212350066637059E-5</v>
      </c>
      <c r="R18" s="108">
        <f>SQRT((((1/P18)*$K$4)^2)+(((-$H$4/(P18^2))*$K$5)^2))</f>
        <v>4.4697843378386907E-6</v>
      </c>
      <c r="S18" s="183">
        <f>((-1)*(-4/3)*PI()*($H$29^3)*$H$8*($C$9/$N$5)*(1+(Q18/$D$29)))</f>
        <v>6.7139609217790477E-19</v>
      </c>
      <c r="V18" s="2" t="s">
        <v>95</v>
      </c>
      <c r="W18" s="92">
        <f>ABS(M18-W16)/W17</f>
        <v>1.8718270081266857</v>
      </c>
    </row>
    <row r="19" spans="2:23" x14ac:dyDescent="0.25">
      <c r="B19" s="113">
        <v>19.079999999999998</v>
      </c>
      <c r="C19" s="114">
        <f>B19-B18</f>
        <v>4.9399999999999977</v>
      </c>
      <c r="D19" s="115">
        <f>$H$4/C19</f>
        <v>1.0121457489878547E-4</v>
      </c>
      <c r="E19" s="116">
        <f>SQRT((((1/C19)*$K$4)^2)+(((-$H$4/(C19^2))*$K$5)^2))</f>
        <v>2.2687510592232308E-5</v>
      </c>
      <c r="F19" s="115">
        <f>SQRT((($H$5/(2*$C$5))^2)+((9*$C$8*D19)/(2*$C$9*$H$8)))-($H$5/(2*$C$5))</f>
        <v>9.5922694075510527E-7</v>
      </c>
      <c r="G19" s="120">
        <f>SQRT(((9*$C$8)/((4*$C$9*$H$8)*SQRT((($H$5^2)/(4*($C$5^2)))+((9*$C$8*D19)/(2*$C$9*$H$8))))*E19)^2+((9*D19)/((4*$C$9*$H$8)*SQRT((($H$5^2)/(4*($C$5^2)))+((9*$C$8*D19)/(2*$C$9*$H$8))))*$D$8)^2)</f>
        <v>1.1618184631093927E-7</v>
      </c>
      <c r="I19" s="113">
        <v>8.8800000000000008</v>
      </c>
      <c r="J19" s="114">
        <f>I19-I18</f>
        <v>2.2200000000000006</v>
      </c>
      <c r="K19" s="115">
        <f>$H$4/J19</f>
        <v>2.2522522522522517E-4</v>
      </c>
      <c r="L19" s="116">
        <f>SQRT((((1/J19)*$K$4)^2)+(((-$H$4/(J19^2))*$K$5)^2))</f>
        <v>6.7839693033386008E-5</v>
      </c>
      <c r="M19" s="181">
        <f>(-4/3)*PI()*($H$29^3)*$H$8*($C$9/$N$5)*(1-(K19/$D$29))</f>
        <v>6.3753580121697238E-19</v>
      </c>
      <c r="N19" s="46"/>
      <c r="O19" s="126">
        <v>85.45</v>
      </c>
      <c r="P19" s="127">
        <f>O19-O18</f>
        <v>19.13000000000001</v>
      </c>
      <c r="Q19" s="115">
        <f>$H$4/P19</f>
        <v>2.6136957658128581E-5</v>
      </c>
      <c r="R19" s="116">
        <f>SQRT((((1/P19)*$K$4)^2)+(((-$H$4/(P19^2))*$K$5)^2))</f>
        <v>5.2718405935355148E-6</v>
      </c>
      <c r="S19" s="184">
        <f>((-1)*(-4/3)*PI()*($H$29^3)*$H$8*($C$9/$N$5)*(1+(Q19/$D$29)))</f>
        <v>6.9215706204880472E-19</v>
      </c>
      <c r="V19" s="2" t="s">
        <v>96</v>
      </c>
      <c r="W19" s="93">
        <f>100%-93.85%</f>
        <v>6.150000000000011E-2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0.49200000000000088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1.0416666666666667E-4</v>
      </c>
      <c r="C23" s="22">
        <f>1/(E16^2)</f>
        <v>1812364629.5664046</v>
      </c>
      <c r="D23" s="122">
        <f>B23*C23</f>
        <v>188787.9822465005</v>
      </c>
      <c r="F23" s="132">
        <f>F16</f>
        <v>9.736774390803939E-7</v>
      </c>
      <c r="G23" s="22">
        <f>1/(G16^2)</f>
        <v>71184703025956.203</v>
      </c>
      <c r="H23" s="122">
        <f>F23*G23</f>
        <v>69310939.344011396</v>
      </c>
      <c r="J23" s="143" t="s">
        <v>25</v>
      </c>
      <c r="K23" s="18">
        <v>2.0339999999999998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1.0482180293501048E-4</v>
      </c>
      <c r="C24" s="22">
        <f>1/(E17^2)</f>
        <v>1784974807.3813314</v>
      </c>
      <c r="D24" s="122">
        <f>B24*C24</f>
        <v>187104.27750328422</v>
      </c>
      <c r="F24" s="132">
        <f>F17</f>
        <v>9.7685650286242088E-7</v>
      </c>
      <c r="G24" s="22">
        <f>1/(G17^2)</f>
        <v>70562828317247.656</v>
      </c>
      <c r="H24" s="122">
        <f>F24*G24</f>
        <v>68929757.702067941</v>
      </c>
      <c r="J24" s="145" t="s">
        <v>24</v>
      </c>
      <c r="K24" s="179">
        <f>25+(K23-2)*((24-25)/(2.053-2))</f>
        <v>24.358490566037737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1.0940919037199124E-4</v>
      </c>
      <c r="C25" s="22">
        <f>1/(E18^2)</f>
        <v>1607446675.7201977</v>
      </c>
      <c r="D25" s="122">
        <f>B25*C25</f>
        <v>175869.43935669557</v>
      </c>
      <c r="F25" s="132">
        <f>F18</f>
        <v>9.9884450408669567E-7</v>
      </c>
      <c r="G25" s="22">
        <f>1/(G18^2)</f>
        <v>66411916606801.852</v>
      </c>
      <c r="H25" s="122">
        <f>F25*G25</f>
        <v>66335177.908567987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1.0121457489878547E-4</v>
      </c>
      <c r="C26" s="22">
        <f>1/(E19^2)</f>
        <v>1942792014.5105281</v>
      </c>
      <c r="D26" s="122">
        <f>B26*C26</f>
        <v>196638.86786543817</v>
      </c>
      <c r="F26" s="132">
        <f>F19</f>
        <v>9.5922694075510527E-7</v>
      </c>
      <c r="G26" s="22">
        <f>1/(G19^2)</f>
        <v>74083834415013.438</v>
      </c>
      <c r="H26" s="122">
        <f>F26*G26</f>
        <v>71063209.845321119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7147578127.1784611</v>
      </c>
      <c r="D28" s="122">
        <f>SUM(D23:D26)</f>
        <v>748400.56697191834</v>
      </c>
      <c r="F28" s="135"/>
      <c r="G28" s="22">
        <f>SUM(G23:G26)</f>
        <v>282243282365019.13</v>
      </c>
      <c r="H28" s="122">
        <f>SUM(H23:H26)</f>
        <v>275639084.79996848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1.0470687464417445E-4</v>
      </c>
      <c r="F29" s="135"/>
      <c r="G29" s="17" t="s">
        <v>12</v>
      </c>
      <c r="H29" s="122">
        <f>$H$28/$G$28</f>
        <v>9.766010460560419E-7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1.1828251342626139E-5</v>
      </c>
      <c r="E30" s="1"/>
      <c r="F30" s="139"/>
      <c r="G30" s="137" t="s">
        <v>27</v>
      </c>
      <c r="H30" s="120">
        <f>1/SQRT(G28)</f>
        <v>5.952346340496376E-8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6FD8-FE4B-4ACD-882D-AC15AB841657}">
  <sheetPr codeName="Foglio26"/>
  <dimension ref="B1:W43"/>
  <sheetViews>
    <sheetView showGridLines="0" workbookViewId="0">
      <selection activeCell="R24" sqref="R24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ht="27" customHeight="1" x14ac:dyDescent="0.25">
      <c r="B1" s="166" t="s">
        <v>114</v>
      </c>
      <c r="C1" s="166"/>
      <c r="D1" s="166"/>
      <c r="E1" s="166"/>
      <c r="F1" s="166"/>
      <c r="G1" s="166"/>
      <c r="H1" s="166"/>
      <c r="I1" s="166"/>
      <c r="J1" s="166"/>
    </row>
    <row r="2" spans="2:23" x14ac:dyDescent="0.25">
      <c r="G2"/>
      <c r="H2" s="2"/>
    </row>
    <row r="3" spans="2:23" x14ac:dyDescent="0.25">
      <c r="B3" s="89"/>
      <c r="C3" s="88" t="s">
        <v>26</v>
      </c>
      <c r="D3" s="87" t="s">
        <v>27</v>
      </c>
      <c r="G3" s="88"/>
      <c r="H3" s="88" t="s">
        <v>26</v>
      </c>
      <c r="I3" s="90"/>
      <c r="J3" s="36"/>
      <c r="K3" s="87"/>
      <c r="M3" s="89"/>
      <c r="N3" s="88" t="s">
        <v>26</v>
      </c>
      <c r="O3" s="87" t="s">
        <v>27</v>
      </c>
    </row>
    <row r="4" spans="2:23" x14ac:dyDescent="0.25">
      <c r="B4" s="72" t="s">
        <v>22</v>
      </c>
      <c r="C4" s="86">
        <f>'distanziale (3)'!B10/1000</f>
        <v>7.5700000000000003E-3</v>
      </c>
      <c r="D4" s="85">
        <f>'distanziale (3)'!C3/1000</f>
        <v>1.0000000000000001E-5</v>
      </c>
      <c r="E4" s="84"/>
      <c r="G4" s="1" t="s">
        <v>34</v>
      </c>
      <c r="H4" s="83">
        <f>0.5*10^(-3)</f>
        <v>5.0000000000000001E-4</v>
      </c>
      <c r="I4" s="78"/>
      <c r="J4" s="1" t="s">
        <v>35</v>
      </c>
      <c r="K4" s="2">
        <v>1E-4</v>
      </c>
      <c r="M4" s="1" t="s">
        <v>37</v>
      </c>
      <c r="N4" s="2">
        <v>480</v>
      </c>
      <c r="O4" s="79">
        <v>1</v>
      </c>
    </row>
    <row r="5" spans="2:23" x14ac:dyDescent="0.25">
      <c r="B5" s="72" t="s">
        <v>21</v>
      </c>
      <c r="C5" s="81">
        <v>101325</v>
      </c>
      <c r="G5" s="72" t="s">
        <v>33</v>
      </c>
      <c r="H5" s="2">
        <f>8.2*(10^(-3))</f>
        <v>8.199999999999999E-3</v>
      </c>
      <c r="J5" s="1" t="s">
        <v>36</v>
      </c>
      <c r="K5" s="2">
        <f>'goccia (11)'!$K$5</f>
        <v>0.5</v>
      </c>
      <c r="M5" s="72" t="s">
        <v>38</v>
      </c>
      <c r="N5" s="49">
        <f>$N$4/$C$4</f>
        <v>63408.190224570673</v>
      </c>
      <c r="O5" s="82">
        <f>SQRT((O4/C4)^2+(D4*C4/(N4^2))^2)</f>
        <v>132.10039630118891</v>
      </c>
    </row>
    <row r="6" spans="2:23" ht="18" x14ac:dyDescent="0.35">
      <c r="B6" s="72" t="s">
        <v>25</v>
      </c>
      <c r="C6" s="67">
        <v>2.0299999999999998</v>
      </c>
      <c r="D6" s="79">
        <v>1E-3</v>
      </c>
      <c r="E6" s="78"/>
      <c r="F6" s="78"/>
      <c r="G6" s="1" t="s">
        <v>31</v>
      </c>
      <c r="H6" s="2">
        <f>860</f>
        <v>860</v>
      </c>
      <c r="J6" s="2"/>
    </row>
    <row r="7" spans="2:23" ht="18" x14ac:dyDescent="0.35">
      <c r="B7" s="72" t="s">
        <v>24</v>
      </c>
      <c r="C7" s="81">
        <f>25+(C6-2)*((24-25)/(2.053-2))</f>
        <v>24.433962264150946</v>
      </c>
      <c r="D7" s="80">
        <v>1</v>
      </c>
      <c r="E7" s="78"/>
      <c r="F7" s="78"/>
      <c r="G7" s="1" t="s">
        <v>32</v>
      </c>
      <c r="H7" s="68">
        <f>1.293</f>
        <v>1.2929999999999999</v>
      </c>
      <c r="J7" s="2"/>
      <c r="M7" t="s">
        <v>4</v>
      </c>
    </row>
    <row r="8" spans="2:23" x14ac:dyDescent="0.25">
      <c r="B8" s="1" t="s">
        <v>30</v>
      </c>
      <c r="C8" s="4">
        <f>((1.8+($C$7-15)*4.765*10^(-3))*10^(-5))</f>
        <v>1.8449528301886795E-5</v>
      </c>
      <c r="D8" s="46">
        <f>ABS(C7*D7*4.765*10^(-8))</f>
        <v>1.1642783018867926E-6</v>
      </c>
      <c r="G8" s="1" t="s">
        <v>5</v>
      </c>
      <c r="H8" s="68">
        <f>H6-H7</f>
        <v>858.70699999999999</v>
      </c>
    </row>
    <row r="9" spans="2:23" ht="17.25" x14ac:dyDescent="0.25">
      <c r="B9" s="1" t="s">
        <v>23</v>
      </c>
      <c r="C9" s="68">
        <f>9.806</f>
        <v>9.8059999999999992</v>
      </c>
      <c r="G9"/>
      <c r="H9" s="2"/>
    </row>
    <row r="10" spans="2:23" x14ac:dyDescent="0.25">
      <c r="G10"/>
      <c r="H10" s="2"/>
    </row>
    <row r="11" spans="2:23" x14ac:dyDescent="0.25">
      <c r="B11" s="167" t="s">
        <v>47</v>
      </c>
      <c r="C11" s="167"/>
      <c r="D11" s="167"/>
      <c r="E11" s="167"/>
      <c r="F11" s="167"/>
      <c r="G11" s="167"/>
      <c r="H11" s="167"/>
      <c r="I11" s="167"/>
      <c r="J11" s="78"/>
    </row>
    <row r="12" spans="2:23" x14ac:dyDescent="0.25">
      <c r="B12" s="79"/>
      <c r="C12" s="79"/>
      <c r="D12" s="79"/>
      <c r="E12" s="79"/>
      <c r="F12" s="79"/>
      <c r="G12" s="79"/>
      <c r="H12" s="79"/>
      <c r="I12" s="79"/>
      <c r="J12" s="78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91</v>
      </c>
      <c r="J14" s="161"/>
      <c r="K14" s="161"/>
      <c r="L14" s="161"/>
      <c r="M14" s="162"/>
      <c r="N14" s="77"/>
      <c r="O14" s="160" t="s">
        <v>90</v>
      </c>
      <c r="P14" s="161"/>
      <c r="Q14" s="161"/>
      <c r="R14" s="161"/>
      <c r="S14" s="162"/>
    </row>
    <row r="15" spans="2:23" x14ac:dyDescent="0.25">
      <c r="B15" s="109" t="s">
        <v>9</v>
      </c>
      <c r="C15" s="106" t="s">
        <v>39</v>
      </c>
      <c r="D15" s="106" t="s">
        <v>48</v>
      </c>
      <c r="E15" s="106" t="s">
        <v>49</v>
      </c>
      <c r="F15" s="106" t="s">
        <v>40</v>
      </c>
      <c r="G15" s="110" t="s">
        <v>29</v>
      </c>
      <c r="I15" s="109" t="s">
        <v>9</v>
      </c>
      <c r="J15" s="106" t="s">
        <v>10</v>
      </c>
      <c r="K15" s="106" t="s">
        <v>11</v>
      </c>
      <c r="L15" s="106" t="s">
        <v>46</v>
      </c>
      <c r="M15" s="118" t="s">
        <v>51</v>
      </c>
      <c r="N15" s="74"/>
      <c r="O15" s="109" t="s">
        <v>9</v>
      </c>
      <c r="P15" s="106" t="s">
        <v>10</v>
      </c>
      <c r="Q15" s="106" t="s">
        <v>11</v>
      </c>
      <c r="R15" s="106" t="s">
        <v>46</v>
      </c>
      <c r="S15" s="118" t="s">
        <v>51</v>
      </c>
      <c r="V15" s="163" t="s">
        <v>94</v>
      </c>
      <c r="W15" s="163"/>
    </row>
    <row r="16" spans="2:23" x14ac:dyDescent="0.25">
      <c r="B16" s="123">
        <v>4.58</v>
      </c>
      <c r="C16" s="23">
        <f>B16</f>
        <v>4.58</v>
      </c>
      <c r="D16" s="37">
        <f>$H$4/C16</f>
        <v>1.091703056768559E-4</v>
      </c>
      <c r="E16" s="108">
        <f>SQRT((((1/C16)*$K$4)^2)+(((-$H$4/(C16^2))*$K$5)^2))</f>
        <v>2.4875060996106269E-5</v>
      </c>
      <c r="F16" s="22">
        <f>SQRT((($H$5/(2*$C$5))^2)+((9*$C$8*D16)/(2*$C$9*$H$8)))-($H$5/(2*$C$5))</f>
        <v>9.9781203255142207E-7</v>
      </c>
      <c r="G16" s="119">
        <f>SQRT(((9*$C$8)/((4*$C$9*$H$8)*SQRT((($H$5^2)/(4*($C$5^2)))+((9*$C$8*D16)/(2*$C$9*$H$8))))*E16)^2+((9*D16)/((4*$C$9*$H$8)*SQRT((($H$5^2)/(4*($C$5^2)))+((9*$C$8*D16)/(2*$C$9*$H$8))))*$D$8)^2)</f>
        <v>1.2255489144149163E-7</v>
      </c>
      <c r="I16" s="111">
        <v>1.36</v>
      </c>
      <c r="J16" s="23">
        <f>I16</f>
        <v>1.36</v>
      </c>
      <c r="K16" s="37">
        <f>$H$4/J16</f>
        <v>3.6764705882352941E-4</v>
      </c>
      <c r="L16" s="37">
        <f>SQRT((((1/J16)*$K$4)^2)+(((-$H$4/(J16^2))*$K$5)^2))</f>
        <v>1.5387000543074509E-4</v>
      </c>
      <c r="M16" s="121">
        <f>(-4/3)*PI()*($H$29^3)*$H$8*($C$9/$N$5)*(1-(K16/$D$29))</f>
        <v>1.3199054546409987E-18</v>
      </c>
      <c r="N16" s="46"/>
      <c r="O16" s="123">
        <v>3.02</v>
      </c>
      <c r="P16" s="40">
        <f>O16</f>
        <v>3.02</v>
      </c>
      <c r="Q16" s="37">
        <f>$H$4/P16</f>
        <v>1.6556291390728477E-4</v>
      </c>
      <c r="R16" s="108">
        <f>SQRT((((1/P16)*$K$4)^2)+(((-$H$4/(P16^2))*$K$5)^2))</f>
        <v>4.2986164761231708E-5</v>
      </c>
      <c r="S16" s="183">
        <f>((-1)*(-4/3)*PI()*($H$29^3)*$H$8*($C$9/$N$5)*(1+(Q16/$D$29)))</f>
        <v>1.4730745425425485E-18</v>
      </c>
      <c r="V16" s="2" t="s">
        <v>92</v>
      </c>
      <c r="W16" s="5">
        <f>AVERAGE(M16:M19,S16:S19)</f>
        <v>1.4499741518598873E-18</v>
      </c>
    </row>
    <row r="17" spans="2:23" x14ac:dyDescent="0.25">
      <c r="B17" s="111">
        <v>8.68</v>
      </c>
      <c r="C17" s="23">
        <f>B17-B16</f>
        <v>4.0999999999999996</v>
      </c>
      <c r="D17" s="37">
        <f>$H$4/C17</f>
        <v>1.2195121951219514E-4</v>
      </c>
      <c r="E17" s="108">
        <f>SQRT((((1/C17)*$K$4)^2)+(((-$H$4/(C17^2))*$K$5)^2))</f>
        <v>2.8566822614022538E-5</v>
      </c>
      <c r="F17" s="22">
        <f>SQRT((($H$5/(2*$C$5))^2)+((9*$C$8*D17)/(2*$C$9*$H$8)))-($H$5/(2*$C$5))</f>
        <v>1.056820054911484E-6</v>
      </c>
      <c r="G17" s="119">
        <f>SQRT(((9*$C$8)/((4*$C$9*$H$8)*SQRT((($H$5^2)/(4*($C$5^2)))+((9*$C$8*D17)/(2*$C$9*$H$8))))*E17)^2+((9*D17)/((4*$C$9*$H$8)*SQRT((($H$5^2)/(4*($C$5^2)))+((9*$C$8*D17)/(2*$C$9*$H$8))))*$D$8)^2)</f>
        <v>1.32919226737759E-7</v>
      </c>
      <c r="I17" s="111">
        <v>2.71</v>
      </c>
      <c r="J17" s="23">
        <f>I17-I16</f>
        <v>1.3499999999999999</v>
      </c>
      <c r="K17" s="37">
        <f>$H$4/J17</f>
        <v>3.7037037037037041E-4</v>
      </c>
      <c r="L17" s="37">
        <f>SQRT((((1/J17)*$K$4)^2)+(((-$H$4/(J17^2))*$K$5)^2))</f>
        <v>1.5589654480302196E-4</v>
      </c>
      <c r="M17" s="122">
        <f>(-4/3)*PI()*($H$29^3)*$H$8*($C$9/$N$5)*(1-(K17/$D$29))</f>
        <v>1.334170294132787E-18</v>
      </c>
      <c r="N17" s="46"/>
      <c r="O17" s="123">
        <v>6.02</v>
      </c>
      <c r="P17" s="40">
        <f>O17-O16</f>
        <v>2.9999999999999996</v>
      </c>
      <c r="Q17" s="37">
        <f>$H$4/P17</f>
        <v>1.6666666666666669E-4</v>
      </c>
      <c r="R17" s="108">
        <f>SQRT((((1/P17)*$K$4)^2)+(((-$H$4/(P17^2))*$K$5)^2))</f>
        <v>4.3390275977259203E-5</v>
      </c>
      <c r="S17" s="183">
        <f>((-1)*(-4/3)*PI()*($H$29^3)*$H$8*($C$9/$N$5)*(1+(Q17/$D$29)))</f>
        <v>1.47885605364783E-18</v>
      </c>
      <c r="V17" s="2" t="s">
        <v>93</v>
      </c>
      <c r="W17" s="5">
        <f>_xlfn.STDEV.P(M16:M19,S16:S19)</f>
        <v>7.4693938397106713E-20</v>
      </c>
    </row>
    <row r="18" spans="2:23" ht="18" x14ac:dyDescent="0.35">
      <c r="B18" s="111">
        <v>12.94</v>
      </c>
      <c r="C18" s="23">
        <f>B18-B17</f>
        <v>4.26</v>
      </c>
      <c r="D18" s="37">
        <f>$H$4/C18</f>
        <v>1.1737089201877935E-4</v>
      </c>
      <c r="E18" s="108">
        <f>SQRT((((1/C18)*$K$4)^2)+(((-$H$4/(C18^2))*$K$5)^2))</f>
        <v>2.7217883770957485E-5</v>
      </c>
      <c r="F18" s="22">
        <f>SQRT((($H$5/(2*$C$5))^2)+((9*$C$8*D18)/(2*$C$9*$H$8)))-($H$5/(2*$C$5))</f>
        <v>1.0360451400145287E-6</v>
      </c>
      <c r="G18" s="119">
        <f>SQRT(((9*$C$8)/((4*$C$9*$H$8)*SQRT((($H$5^2)/(4*($C$5^2)))+((9*$C$8*D18)/(2*$C$9*$H$8))))*E18)^2+((9*D18)/((4*$C$9*$H$8)*SQRT((($H$5^2)/(4*($C$5^2)))+((9*$C$8*D18)/(2*$C$9*$H$8))))*$D$8)^2)</f>
        <v>1.2917571479109657E-7</v>
      </c>
      <c r="I18" s="111">
        <v>3.95</v>
      </c>
      <c r="J18" s="23">
        <f>I18-I17</f>
        <v>1.2400000000000002</v>
      </c>
      <c r="K18" s="37">
        <f>$H$4/J18</f>
        <v>4.0322580645161285E-4</v>
      </c>
      <c r="L18" s="37">
        <f>SQRT((((1/J18)*$K$4)^2)+(((-$H$4/(J18^2))*$K$5)^2))</f>
        <v>1.8149240177237327E-4</v>
      </c>
      <c r="M18" s="122">
        <f>(-4/3)*PI()*($H$29^3)*$H$8*($C$9/$N$5)*(1-(K18/$D$29))</f>
        <v>1.5062686802595207E-18</v>
      </c>
      <c r="N18" s="46"/>
      <c r="O18" s="123">
        <v>9.09</v>
      </c>
      <c r="P18" s="40">
        <f>O18-O17</f>
        <v>3.0700000000000003</v>
      </c>
      <c r="Q18" s="37">
        <f>$H$4/P18</f>
        <v>1.6286644951140063E-4</v>
      </c>
      <c r="R18" s="108">
        <f>SQRT((((1/P18)*$K$4)^2)+(((-$H$4/(P18^2))*$K$5)^2))</f>
        <v>4.2007384163494377E-5</v>
      </c>
      <c r="S18" s="183">
        <f>((-1)*(-4/3)*PI()*($H$29^3)*$H$8*($C$9/$N$5)*(1+(Q18/$D$29)))</f>
        <v>1.4589503297446309E-18</v>
      </c>
      <c r="V18" s="2" t="s">
        <v>95</v>
      </c>
      <c r="W18" s="92">
        <f>ABS(M16-W16)/W17</f>
        <v>1.7413554568161163</v>
      </c>
    </row>
    <row r="19" spans="2:23" x14ac:dyDescent="0.25">
      <c r="B19" s="113">
        <v>17.25</v>
      </c>
      <c r="C19" s="114">
        <f>B19-B18</f>
        <v>4.3100000000000005</v>
      </c>
      <c r="D19" s="115">
        <f>$H$4/C19</f>
        <v>1.1600928074245938E-4</v>
      </c>
      <c r="E19" s="116">
        <f>SQRT((((1/C19)*$K$4)^2)+(((-$H$4/(C19^2))*$K$5)^2))</f>
        <v>2.6822528157964088E-5</v>
      </c>
      <c r="F19" s="151">
        <f>SQRT((($H$5/(2*$C$5))^2)+((9*$C$8*D19)/(2*$C$9*$H$8)))-($H$5/(2*$C$5))</f>
        <v>1.0297915465578751E-6</v>
      </c>
      <c r="G19" s="120">
        <f>SQRT(((9*$C$8)/((4*$C$9*$H$8)*SQRT((($H$5^2)/(4*($C$5^2)))+((9*$C$8*D19)/(2*$C$9*$H$8))))*E19)^2+((9*D19)/((4*$C$9*$H$8)*SQRT((($H$5^2)/(4*($C$5^2)))+((9*$C$8*D19)/(2*$C$9*$H$8))))*$D$8)^2)</f>
        <v>1.2806942029219574E-7</v>
      </c>
      <c r="I19" s="113">
        <v>5.17</v>
      </c>
      <c r="J19" s="114">
        <f>I19-I18</f>
        <v>1.2199999999999998</v>
      </c>
      <c r="K19" s="115">
        <f>$H$4/J19</f>
        <v>4.098360655737706E-4</v>
      </c>
      <c r="L19" s="115">
        <f>SQRT((((1/J19)*$K$4)^2)+(((-$H$4/(J19^2))*$K$5)^2))</f>
        <v>1.868985474149842E-4</v>
      </c>
      <c r="M19" s="181">
        <f>(-4/3)*PI()*($H$29^3)*$H$8*($C$9/$N$5)*(1-(K19/$D$29))</f>
        <v>1.5408935418498479E-18</v>
      </c>
      <c r="N19" s="46"/>
      <c r="O19" s="126">
        <v>12.06</v>
      </c>
      <c r="P19" s="127">
        <f>O19-O18</f>
        <v>2.9700000000000006</v>
      </c>
      <c r="Q19" s="115">
        <f>$H$4/P19</f>
        <v>1.683501683501683E-4</v>
      </c>
      <c r="R19" s="116">
        <f>SQRT((((1/P19)*$K$4)^2)+(((-$H$4/(P19^2))*$K$5)^2))</f>
        <v>4.4010539812971796E-5</v>
      </c>
      <c r="S19" s="181">
        <f>((-1)*(-4/3)*PI()*($H$29^3)*$H$8*($C$9/$N$5)*(1+(Q19/$D$29)))</f>
        <v>1.4876743180609348E-18</v>
      </c>
      <c r="V19" s="2" t="s">
        <v>96</v>
      </c>
      <c r="W19" s="93">
        <f>100%-91.81%</f>
        <v>8.1899999999999973E-2</v>
      </c>
    </row>
    <row r="20" spans="2:23" x14ac:dyDescent="0.25">
      <c r="B20" s="2"/>
      <c r="D20" s="4"/>
      <c r="E20" s="4"/>
      <c r="F20" s="4"/>
      <c r="G20" s="4"/>
      <c r="I20" s="2"/>
      <c r="J20" s="2"/>
      <c r="K20" s="4"/>
      <c r="L20" s="4"/>
      <c r="N20" s="76"/>
      <c r="O20" s="75"/>
      <c r="V20" s="2" t="s">
        <v>97</v>
      </c>
      <c r="W20" s="52">
        <f>8*W19</f>
        <v>0.65519999999999978</v>
      </c>
    </row>
    <row r="21" spans="2:23" x14ac:dyDescent="0.25">
      <c r="K21" s="3"/>
      <c r="L21" s="3"/>
      <c r="M21" s="3"/>
      <c r="N21" s="3"/>
      <c r="O21" s="3"/>
    </row>
    <row r="22" spans="2:23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3"/>
      <c r="N22" s="74"/>
      <c r="O22" s="74"/>
      <c r="P22" s="74"/>
    </row>
    <row r="23" spans="2:23" x14ac:dyDescent="0.25">
      <c r="B23" s="132">
        <f>D16</f>
        <v>1.091703056768559E-4</v>
      </c>
      <c r="C23" s="22">
        <f>1/(E16^2)</f>
        <v>1616112879.2642436</v>
      </c>
      <c r="D23" s="122">
        <f>B23*C23</f>
        <v>176431.53703758118</v>
      </c>
      <c r="F23" s="133">
        <f>F16</f>
        <v>9.9781203255142207E-7</v>
      </c>
      <c r="G23" s="22">
        <f>1/(G16^2)</f>
        <v>66579219672039.102</v>
      </c>
      <c r="H23" s="122">
        <f>F23*G23</f>
        <v>66433546.506644964</v>
      </c>
      <c r="J23" s="143" t="s">
        <v>25</v>
      </c>
      <c r="K23" s="18">
        <v>2.0299999999999998</v>
      </c>
      <c r="L23" s="144">
        <v>1E-3</v>
      </c>
      <c r="M23" s="3"/>
      <c r="N23" s="44"/>
      <c r="O23" s="73"/>
      <c r="P23" s="73"/>
    </row>
    <row r="24" spans="2:23" x14ac:dyDescent="0.25">
      <c r="B24" s="132">
        <f>D17</f>
        <v>1.2195121951219514E-4</v>
      </c>
      <c r="C24" s="22">
        <f>1/(E17^2)</f>
        <v>1225395056.3746743</v>
      </c>
      <c r="D24" s="122">
        <f>B24*C24</f>
        <v>149438.42150910664</v>
      </c>
      <c r="F24" s="133">
        <f>F17</f>
        <v>1.056820054911484E-6</v>
      </c>
      <c r="G24" s="22">
        <f>1/(G17^2)</f>
        <v>56601036967815.633</v>
      </c>
      <c r="H24" s="122">
        <f>F24*G24</f>
        <v>59817110.996373855</v>
      </c>
      <c r="J24" s="145" t="s">
        <v>24</v>
      </c>
      <c r="K24" s="179">
        <f>25+(K23-2)*((24-25)/(2.053-2))</f>
        <v>24.433962264150946</v>
      </c>
      <c r="L24" s="147">
        <v>1</v>
      </c>
      <c r="M24" s="3"/>
      <c r="N24" s="44"/>
      <c r="O24" s="73"/>
      <c r="P24" s="73"/>
    </row>
    <row r="25" spans="2:23" x14ac:dyDescent="0.25">
      <c r="B25" s="132">
        <f>D18</f>
        <v>1.1737089201877935E-4</v>
      </c>
      <c r="C25" s="22">
        <f>1/(E18^2)</f>
        <v>1349867961.4388299</v>
      </c>
      <c r="D25" s="122">
        <f>B25*C25</f>
        <v>158435.20674164672</v>
      </c>
      <c r="F25" s="133">
        <f>F18</f>
        <v>1.0360451400145287E-6</v>
      </c>
      <c r="G25" s="22">
        <f>1/(G18^2)</f>
        <v>59929168666346.703</v>
      </c>
      <c r="H25" s="122">
        <f>F25*G25</f>
        <v>62089323.941879474</v>
      </c>
      <c r="J25" s="44"/>
      <c r="K25" s="73"/>
      <c r="L25" s="73"/>
      <c r="M25" s="3"/>
      <c r="N25" s="44"/>
      <c r="O25" s="73"/>
      <c r="P25" s="73"/>
    </row>
    <row r="26" spans="2:23" x14ac:dyDescent="0.25">
      <c r="B26" s="132">
        <f>D19</f>
        <v>1.1600928074245938E-4</v>
      </c>
      <c r="C26" s="22">
        <f>1/(E19^2)</f>
        <v>1389954488.2603395</v>
      </c>
      <c r="D26" s="122">
        <f>B26*C26</f>
        <v>161247.62044783519</v>
      </c>
      <c r="F26" s="133">
        <f>F19</f>
        <v>1.0297915465578751E-6</v>
      </c>
      <c r="G26" s="22">
        <f>1/(G19^2)</f>
        <v>60969005719874.93</v>
      </c>
      <c r="H26" s="122">
        <f>F26*G26</f>
        <v>62785366.692365937</v>
      </c>
      <c r="J26" s="44"/>
      <c r="K26" s="73"/>
      <c r="L26" s="73"/>
      <c r="N26" s="44"/>
      <c r="O26" s="73"/>
      <c r="P26" s="73"/>
    </row>
    <row r="27" spans="2:23" ht="15.75" thickBot="1" x14ac:dyDescent="0.3">
      <c r="B27" s="133"/>
      <c r="C27" s="42"/>
      <c r="D27" s="134"/>
      <c r="F27" s="138"/>
      <c r="G27" s="43"/>
      <c r="H27" s="134"/>
      <c r="K27" s="5"/>
      <c r="L27" s="4"/>
      <c r="M27" s="3"/>
      <c r="O27" s="5"/>
      <c r="P27" s="4"/>
    </row>
    <row r="28" spans="2:23" x14ac:dyDescent="0.25">
      <c r="B28" s="135"/>
      <c r="C28" s="22">
        <f>SUM(C23:C26)</f>
        <v>5581330385.3380871</v>
      </c>
      <c r="D28" s="122">
        <f>SUM(D23:D26)</f>
        <v>645552.78573616978</v>
      </c>
      <c r="F28" s="135"/>
      <c r="G28" s="22">
        <f>SUM(G23:G26)</f>
        <v>244078431026076.38</v>
      </c>
      <c r="H28" s="122">
        <f>SUM(H23:H26)</f>
        <v>251125348.13726425</v>
      </c>
      <c r="K28" s="4"/>
      <c r="L28" s="4"/>
      <c r="O28" s="4"/>
      <c r="P28" s="4"/>
    </row>
    <row r="29" spans="2:23" x14ac:dyDescent="0.25">
      <c r="B29" s="135"/>
      <c r="C29" s="17" t="s">
        <v>50</v>
      </c>
      <c r="D29" s="122">
        <f>$D$28/$C$28</f>
        <v>1.1566288701203013E-4</v>
      </c>
      <c r="F29" s="135"/>
      <c r="G29" s="17" t="s">
        <v>12</v>
      </c>
      <c r="H29" s="122">
        <f>$H$28/$G$28</f>
        <v>1.0288715274084788E-6</v>
      </c>
      <c r="K29" s="72"/>
      <c r="L29" s="46"/>
      <c r="O29" s="72"/>
      <c r="P29" s="46"/>
    </row>
    <row r="30" spans="2:23" x14ac:dyDescent="0.25">
      <c r="B30" s="136"/>
      <c r="C30" s="137" t="s">
        <v>27</v>
      </c>
      <c r="D30" s="120">
        <f>1/SQRT(C28)</f>
        <v>1.3385393235328373E-5</v>
      </c>
      <c r="E30" s="1"/>
      <c r="F30" s="139"/>
      <c r="G30" s="137" t="s">
        <v>27</v>
      </c>
      <c r="H30" s="120">
        <f>1/SQRT(G28)</f>
        <v>6.4008153446379745E-8</v>
      </c>
      <c r="K30" s="1"/>
      <c r="L30" s="46"/>
      <c r="O30" s="1"/>
      <c r="P30" s="46"/>
    </row>
    <row r="31" spans="2:23" x14ac:dyDescent="0.25">
      <c r="L31" s="3"/>
    </row>
    <row r="33" spans="2:1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</row>
    <row r="34" spans="2:1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</row>
    <row r="35" spans="2:1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</row>
    <row r="36" spans="2:1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</row>
    <row r="37" spans="2:1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</row>
    <row r="38" spans="2:1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</row>
    <row r="39" spans="2:1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</row>
    <row r="40" spans="2:1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</row>
    <row r="41" spans="2:1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</row>
    <row r="42" spans="2:1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</row>
    <row r="43" spans="2:1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6041-C22E-414F-B099-41E4DFAB19EF}">
  <sheetPr codeName="Foglio27"/>
  <dimension ref="B2:J23"/>
  <sheetViews>
    <sheetView workbookViewId="0">
      <selection activeCell="W24" sqref="W24"/>
    </sheetView>
  </sheetViews>
  <sheetFormatPr defaultRowHeight="15" x14ac:dyDescent="0.25"/>
  <sheetData>
    <row r="2" spans="2:4" x14ac:dyDescent="0.25">
      <c r="B2" s="41" t="s">
        <v>55</v>
      </c>
      <c r="C2" s="41" t="s">
        <v>56</v>
      </c>
      <c r="D2" s="51" t="s">
        <v>57</v>
      </c>
    </row>
    <row r="3" spans="2:4" x14ac:dyDescent="0.25">
      <c r="B3" s="2">
        <v>1</v>
      </c>
      <c r="C3" s="44">
        <f>'goccia (1)'!H29</f>
        <v>7.2534564620232446E-7</v>
      </c>
      <c r="D3" s="101">
        <f>'goccia (1)'!H30</f>
        <v>4.1549686421847115E-8</v>
      </c>
    </row>
    <row r="4" spans="2:4" x14ac:dyDescent="0.25">
      <c r="B4" s="2">
        <v>2</v>
      </c>
      <c r="C4" s="44">
        <f>'goccia (2)'!H29</f>
        <v>7.0191119679369291E-7</v>
      </c>
      <c r="D4" s="101">
        <f>'goccia (2)'!H30</f>
        <v>4.0072024567223432E-8</v>
      </c>
    </row>
    <row r="5" spans="2:4" x14ac:dyDescent="0.25">
      <c r="B5" s="2">
        <v>3</v>
      </c>
      <c r="C5" s="44">
        <f>'goccia (3)'!H29</f>
        <v>5.1036879563539224E-7</v>
      </c>
      <c r="D5" s="101">
        <f>'goccia (3)'!H30</f>
        <v>2.9007428195888244E-8</v>
      </c>
    </row>
    <row r="6" spans="2:4" x14ac:dyDescent="0.25">
      <c r="B6" s="2">
        <v>4</v>
      </c>
      <c r="C6" s="44">
        <f>'goccia (4)'!H29</f>
        <v>4.9230965302504867E-7</v>
      </c>
      <c r="D6" s="101">
        <f>'goccia (4)'!H30</f>
        <v>2.8074481364574351E-8</v>
      </c>
    </row>
    <row r="7" spans="2:4" x14ac:dyDescent="0.25">
      <c r="B7" s="2">
        <v>5</v>
      </c>
      <c r="C7" s="44">
        <f>'goccia (5)'!H29</f>
        <v>6.5964352633146213E-7</v>
      </c>
      <c r="D7" s="101">
        <f>'goccia (5)'!H30</f>
        <v>3.7650463952216144E-8</v>
      </c>
    </row>
    <row r="8" spans="2:4" x14ac:dyDescent="0.25">
      <c r="B8" s="2">
        <v>6</v>
      </c>
      <c r="C8" s="44">
        <f>'goccia (6)'!H29</f>
        <v>7.3436964978947762E-7</v>
      </c>
      <c r="D8" s="101">
        <f>'goccia (6)'!H30</f>
        <v>4.2035180182702601E-8</v>
      </c>
    </row>
    <row r="9" spans="2:4" x14ac:dyDescent="0.25">
      <c r="B9" s="2">
        <v>7</v>
      </c>
      <c r="C9" s="44">
        <f>'goccia (7)'!H29</f>
        <v>7.176950181260303E-7</v>
      </c>
      <c r="D9" s="101">
        <f>'goccia (7)'!H30</f>
        <v>4.1008774263180536E-8</v>
      </c>
    </row>
    <row r="10" spans="2:4" x14ac:dyDescent="0.25">
      <c r="B10" s="2">
        <v>8</v>
      </c>
      <c r="C10" s="44">
        <f>'goccia (8)'!H29</f>
        <v>7.2099798220066395E-7</v>
      </c>
      <c r="D10" s="101">
        <f>'goccia (8)'!H30</f>
        <v>4.1207643370123986E-8</v>
      </c>
    </row>
    <row r="11" spans="2:4" x14ac:dyDescent="0.25">
      <c r="B11" s="2">
        <v>9</v>
      </c>
      <c r="C11" s="44">
        <f>'goccia (9)'!H29</f>
        <v>5.254697692236021E-7</v>
      </c>
      <c r="D11" s="101">
        <f>'goccia (9)'!H30</f>
        <v>2.9875341525729224E-8</v>
      </c>
    </row>
    <row r="12" spans="2:4" x14ac:dyDescent="0.25">
      <c r="B12" s="2">
        <v>10</v>
      </c>
      <c r="C12" s="44">
        <f>'goccia (10)'!H29</f>
        <v>7.9782837085054475E-7</v>
      </c>
      <c r="D12" s="101">
        <f>'goccia (10)'!H30</f>
        <v>4.6346109115990338E-8</v>
      </c>
    </row>
    <row r="19" spans="2:10" x14ac:dyDescent="0.25">
      <c r="B19" s="70" t="s">
        <v>70</v>
      </c>
      <c r="C19" s="70"/>
      <c r="D19" s="70"/>
      <c r="E19" s="70"/>
      <c r="F19" s="70"/>
      <c r="G19" s="70"/>
      <c r="H19" s="70"/>
      <c r="I19" s="70"/>
      <c r="J19" s="45"/>
    </row>
    <row r="20" spans="2:10" x14ac:dyDescent="0.25">
      <c r="B20" s="70" t="s">
        <v>71</v>
      </c>
      <c r="C20" s="70"/>
      <c r="D20" s="70"/>
      <c r="E20" s="70"/>
      <c r="F20" s="70"/>
      <c r="G20" s="70"/>
      <c r="H20" s="70"/>
      <c r="I20" s="70"/>
      <c r="J20" s="45"/>
    </row>
    <row r="21" spans="2:10" x14ac:dyDescent="0.25">
      <c r="B21" s="70" t="s">
        <v>72</v>
      </c>
      <c r="C21" s="70"/>
      <c r="D21" s="70"/>
      <c r="E21" s="45"/>
      <c r="F21" s="45"/>
      <c r="G21" s="45"/>
      <c r="H21" s="45"/>
      <c r="I21" s="45"/>
      <c r="J21" s="45"/>
    </row>
    <row r="22" spans="2:10" x14ac:dyDescent="0.25">
      <c r="B22" s="45"/>
      <c r="C22" s="45"/>
      <c r="D22" s="45"/>
      <c r="E22" s="45"/>
      <c r="F22" s="45"/>
      <c r="G22" s="45"/>
      <c r="H22" s="45"/>
      <c r="I22" s="45"/>
      <c r="J22" s="45"/>
    </row>
    <row r="23" spans="2:10" x14ac:dyDescent="0.25">
      <c r="B23" s="70" t="s">
        <v>115</v>
      </c>
      <c r="C23" s="70"/>
      <c r="D23" s="70"/>
      <c r="E23" s="70"/>
      <c r="F23" s="70"/>
      <c r="G23" s="70"/>
      <c r="H23" s="70"/>
      <c r="I23" s="70"/>
      <c r="J23" s="45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E36B-43E1-4D84-8BA4-2F311B9FE4DF}">
  <sheetPr codeName="Foglio28"/>
  <dimension ref="B2:J23"/>
  <sheetViews>
    <sheetView workbookViewId="0">
      <selection activeCell="Q14" sqref="Q14"/>
    </sheetView>
  </sheetViews>
  <sheetFormatPr defaultRowHeight="15" x14ac:dyDescent="0.25"/>
  <cols>
    <col min="3" max="4" width="12" bestFit="1" customWidth="1"/>
  </cols>
  <sheetData>
    <row r="2" spans="2:4" x14ac:dyDescent="0.25">
      <c r="B2" s="71" t="s">
        <v>55</v>
      </c>
      <c r="C2" s="71" t="s">
        <v>56</v>
      </c>
      <c r="D2" s="51" t="s">
        <v>57</v>
      </c>
    </row>
    <row r="3" spans="2:4" x14ac:dyDescent="0.25">
      <c r="B3" s="2">
        <v>11</v>
      </c>
      <c r="C3" s="5">
        <f>'goccia (11)'!H29</f>
        <v>6.0526454800310034E-7</v>
      </c>
      <c r="D3" s="5">
        <f>'goccia (11)'!H30</f>
        <v>3.434049916571144E-8</v>
      </c>
    </row>
    <row r="4" spans="2:4" x14ac:dyDescent="0.25">
      <c r="B4" s="2">
        <v>12</v>
      </c>
      <c r="C4" s="5">
        <f>'goccia (12)'!H29</f>
        <v>9.1377993125183675E-7</v>
      </c>
      <c r="D4" s="5">
        <f>'goccia (12)'!H30</f>
        <v>5.4510490438208108E-8</v>
      </c>
    </row>
    <row r="5" spans="2:4" x14ac:dyDescent="0.25">
      <c r="B5" s="2">
        <v>13</v>
      </c>
      <c r="C5" s="5">
        <f>'goccia (13)'!H29</f>
        <v>1.0145832572114187E-6</v>
      </c>
      <c r="D5" s="5">
        <f>'goccia (13)'!H30</f>
        <v>6.2722314688471382E-8</v>
      </c>
    </row>
    <row r="6" spans="2:4" x14ac:dyDescent="0.25">
      <c r="B6" s="2">
        <v>14</v>
      </c>
      <c r="C6" s="5">
        <f>'goccia (14)'!H29</f>
        <v>9.5588749640302546E-7</v>
      </c>
      <c r="D6" s="5">
        <f>'goccia (14)'!H30</f>
        <v>5.7816593124717396E-8</v>
      </c>
    </row>
    <row r="7" spans="2:4" x14ac:dyDescent="0.25">
      <c r="B7" s="2">
        <v>15</v>
      </c>
      <c r="C7" s="5">
        <f>'goccia (15)'!H29</f>
        <v>5.2822071416041401E-7</v>
      </c>
      <c r="D7" s="5">
        <f>'goccia (15)'!H30</f>
        <v>3.0004709178433578E-8</v>
      </c>
    </row>
    <row r="8" spans="2:4" x14ac:dyDescent="0.25">
      <c r="B8" s="2">
        <v>16</v>
      </c>
      <c r="C8" s="5">
        <f>'goccia (16)'!H29</f>
        <v>7.2733985875772483E-7</v>
      </c>
      <c r="D8" s="5">
        <f>'goccia (16)'!H30</f>
        <v>4.1786731232617322E-8</v>
      </c>
    </row>
    <row r="9" spans="2:4" x14ac:dyDescent="0.25">
      <c r="B9" s="2">
        <v>17</v>
      </c>
      <c r="C9" s="5">
        <f>'goccia (17)'!H29</f>
        <v>5.6382108677270882E-7</v>
      </c>
      <c r="D9" s="5">
        <f>'goccia (17)'!H30</f>
        <v>3.2021612627310453E-8</v>
      </c>
    </row>
    <row r="10" spans="2:4" x14ac:dyDescent="0.25">
      <c r="B10" s="2">
        <v>18</v>
      </c>
      <c r="C10" s="5">
        <f>'goccia (18)'!H29</f>
        <v>7.3939509183156829E-7</v>
      </c>
      <c r="D10" s="5">
        <f>'goccia (18)'!H30</f>
        <v>4.250245285632254E-8</v>
      </c>
    </row>
    <row r="11" spans="2:4" x14ac:dyDescent="0.25">
      <c r="B11" s="2">
        <v>19</v>
      </c>
      <c r="C11" s="5">
        <f>'goccia (19)'!H29</f>
        <v>6.6450954980924455E-7</v>
      </c>
      <c r="D11" s="5">
        <f>'goccia (19)'!H30</f>
        <v>3.7883065492574507E-8</v>
      </c>
    </row>
    <row r="12" spans="2:4" x14ac:dyDescent="0.25">
      <c r="B12" s="2"/>
      <c r="C12" s="5"/>
      <c r="D12" s="5"/>
    </row>
    <row r="13" spans="2:4" x14ac:dyDescent="0.25">
      <c r="B13" s="2"/>
      <c r="C13" s="5"/>
      <c r="D13" s="5"/>
    </row>
    <row r="14" spans="2:4" x14ac:dyDescent="0.25">
      <c r="B14" s="2"/>
      <c r="C14" s="5"/>
      <c r="D14" s="5"/>
    </row>
    <row r="15" spans="2:4" x14ac:dyDescent="0.25">
      <c r="B15" s="2"/>
      <c r="C15" s="5"/>
      <c r="D15" s="49"/>
    </row>
    <row r="19" spans="2:10" x14ac:dyDescent="0.25">
      <c r="B19" s="70" t="s">
        <v>70</v>
      </c>
      <c r="C19" s="70"/>
      <c r="D19" s="70"/>
      <c r="E19" s="70"/>
      <c r="F19" s="70"/>
      <c r="G19" s="70"/>
      <c r="H19" s="70"/>
      <c r="I19" s="70"/>
      <c r="J19" s="45"/>
    </row>
    <row r="20" spans="2:10" x14ac:dyDescent="0.25">
      <c r="B20" s="70" t="s">
        <v>71</v>
      </c>
      <c r="C20" s="70"/>
      <c r="D20" s="70"/>
      <c r="E20" s="70"/>
      <c r="F20" s="70"/>
      <c r="G20" s="70"/>
      <c r="H20" s="70"/>
      <c r="I20" s="70"/>
      <c r="J20" s="45"/>
    </row>
    <row r="21" spans="2:10" x14ac:dyDescent="0.25">
      <c r="B21" s="70" t="s">
        <v>72</v>
      </c>
      <c r="C21" s="70"/>
      <c r="D21" s="70"/>
      <c r="E21" s="45"/>
      <c r="F21" s="45"/>
      <c r="G21" s="45"/>
      <c r="H21" s="45"/>
      <c r="I21" s="45"/>
      <c r="J21" s="45"/>
    </row>
    <row r="22" spans="2:10" x14ac:dyDescent="0.25">
      <c r="B22" s="45"/>
      <c r="C22" s="45"/>
      <c r="D22" s="45"/>
      <c r="E22" s="45"/>
      <c r="F22" s="45"/>
      <c r="G22" s="45"/>
      <c r="H22" s="45"/>
      <c r="I22" s="45"/>
      <c r="J22" s="45"/>
    </row>
    <row r="23" spans="2:10" x14ac:dyDescent="0.25">
      <c r="B23" s="70" t="s">
        <v>115</v>
      </c>
      <c r="C23" s="70"/>
      <c r="D23" s="70"/>
      <c r="E23" s="70"/>
      <c r="F23" s="70"/>
      <c r="G23" s="70"/>
      <c r="H23" s="70"/>
      <c r="I23" s="70"/>
      <c r="J23" s="45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0F67-EBB4-4634-BCE3-A95E3FE6AC2E}">
  <sheetPr codeName="Foglio31"/>
  <dimension ref="B2:J23"/>
  <sheetViews>
    <sheetView workbookViewId="0">
      <selection activeCell="N12" sqref="N12"/>
    </sheetView>
  </sheetViews>
  <sheetFormatPr defaultRowHeight="15" x14ac:dyDescent="0.25"/>
  <sheetData>
    <row r="2" spans="2:4" x14ac:dyDescent="0.25">
      <c r="B2" s="103" t="s">
        <v>55</v>
      </c>
      <c r="C2" s="103" t="s">
        <v>56</v>
      </c>
      <c r="D2" s="51" t="s">
        <v>57</v>
      </c>
    </row>
    <row r="3" spans="2:4" x14ac:dyDescent="0.25">
      <c r="B3" s="2">
        <v>20</v>
      </c>
      <c r="C3" s="44">
        <f>'goccia (20)'!$H$29</f>
        <v>1.0338675535589709E-6</v>
      </c>
      <c r="D3" s="101">
        <f>'goccia (1)'!H30</f>
        <v>4.1549686421847115E-8</v>
      </c>
    </row>
    <row r="4" spans="2:4" x14ac:dyDescent="0.25">
      <c r="B4" s="2">
        <v>21</v>
      </c>
      <c r="C4" s="44">
        <f>'goccia (2)'!H29</f>
        <v>7.0191119679369291E-7</v>
      </c>
      <c r="D4" s="101">
        <f>'goccia (2)'!H30</f>
        <v>4.0072024567223432E-8</v>
      </c>
    </row>
    <row r="5" spans="2:4" x14ac:dyDescent="0.25">
      <c r="B5" s="2">
        <v>22</v>
      </c>
      <c r="C5" s="44">
        <f>'goccia (3)'!H29</f>
        <v>5.1036879563539224E-7</v>
      </c>
      <c r="D5" s="101">
        <f>'goccia (3)'!H30</f>
        <v>2.9007428195888244E-8</v>
      </c>
    </row>
    <row r="6" spans="2:4" x14ac:dyDescent="0.25">
      <c r="B6" s="2">
        <v>23</v>
      </c>
      <c r="C6" s="44">
        <f>'goccia (4)'!H29</f>
        <v>4.9230965302504867E-7</v>
      </c>
      <c r="D6" s="101">
        <f>'goccia (4)'!H30</f>
        <v>2.8074481364574351E-8</v>
      </c>
    </row>
    <row r="7" spans="2:4" x14ac:dyDescent="0.25">
      <c r="B7" s="2"/>
      <c r="C7" s="5"/>
    </row>
    <row r="8" spans="2:4" x14ac:dyDescent="0.25">
      <c r="B8" s="2"/>
      <c r="C8" s="5"/>
    </row>
    <row r="9" spans="2:4" x14ac:dyDescent="0.25">
      <c r="B9" s="2"/>
      <c r="C9" s="5"/>
    </row>
    <row r="10" spans="2:4" x14ac:dyDescent="0.25">
      <c r="B10" s="2"/>
      <c r="C10" s="5"/>
    </row>
    <row r="11" spans="2:4" x14ac:dyDescent="0.25">
      <c r="B11" s="2"/>
      <c r="C11" s="5"/>
    </row>
    <row r="12" spans="2:4" x14ac:dyDescent="0.25">
      <c r="B12" s="2"/>
      <c r="C12" s="5"/>
    </row>
    <row r="19" spans="2:10" x14ac:dyDescent="0.25">
      <c r="B19" s="70" t="s">
        <v>70</v>
      </c>
      <c r="C19" s="70"/>
      <c r="D19" s="70"/>
      <c r="E19" s="70"/>
      <c r="F19" s="70"/>
      <c r="G19" s="70"/>
      <c r="H19" s="70"/>
      <c r="I19" s="70"/>
      <c r="J19" s="45"/>
    </row>
    <row r="20" spans="2:10" x14ac:dyDescent="0.25">
      <c r="B20" s="70" t="s">
        <v>71</v>
      </c>
      <c r="C20" s="70"/>
      <c r="D20" s="70"/>
      <c r="E20" s="70"/>
      <c r="F20" s="70"/>
      <c r="G20" s="70"/>
      <c r="H20" s="70"/>
      <c r="I20" s="70"/>
      <c r="J20" s="45"/>
    </row>
    <row r="21" spans="2:10" x14ac:dyDescent="0.25">
      <c r="B21" s="70" t="s">
        <v>72</v>
      </c>
      <c r="C21" s="70"/>
      <c r="D21" s="70"/>
      <c r="E21" s="45"/>
      <c r="F21" s="45"/>
      <c r="G21" s="45"/>
      <c r="H21" s="45"/>
      <c r="I21" s="45"/>
      <c r="J21" s="45"/>
    </row>
    <row r="22" spans="2:10" x14ac:dyDescent="0.25">
      <c r="B22" s="45"/>
      <c r="C22" s="45"/>
      <c r="D22" s="45"/>
      <c r="E22" s="45"/>
      <c r="F22" s="45"/>
      <c r="G22" s="45"/>
      <c r="H22" s="45"/>
      <c r="I22" s="45"/>
      <c r="J22" s="45"/>
    </row>
    <row r="23" spans="2:10" x14ac:dyDescent="0.25">
      <c r="B23" s="70" t="s">
        <v>115</v>
      </c>
      <c r="C23" s="70"/>
      <c r="D23" s="70"/>
      <c r="E23" s="70"/>
      <c r="F23" s="70"/>
      <c r="G23" s="70"/>
      <c r="H23" s="70"/>
      <c r="I23" s="70"/>
      <c r="J23" s="4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DF2E-4B63-4ACC-B318-7D4601368793}">
  <sheetPr codeName="Foglio3"/>
  <dimension ref="B1:V47"/>
  <sheetViews>
    <sheetView showGridLines="0" workbookViewId="0">
      <selection activeCell="S10" sqref="S10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19" s="24" customFormat="1" ht="27" customHeight="1" x14ac:dyDescent="0.25">
      <c r="B1" s="157" t="s">
        <v>17</v>
      </c>
      <c r="C1" s="157"/>
      <c r="D1" s="157"/>
      <c r="E1" s="157"/>
      <c r="F1" s="157"/>
      <c r="G1" s="157"/>
      <c r="H1" s="157"/>
      <c r="I1" s="157"/>
      <c r="J1" s="157"/>
    </row>
    <row r="2" spans="2:19" x14ac:dyDescent="0.25">
      <c r="G2"/>
      <c r="H2" s="2"/>
    </row>
    <row r="3" spans="2:19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19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407</v>
      </c>
      <c r="O4" s="16">
        <v>1</v>
      </c>
    </row>
    <row r="5" spans="2:19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53651.463221724225</v>
      </c>
      <c r="O5" s="32">
        <f>SQRT((O4/C4)^2+(D4*C4/(N4^2))^2)</f>
        <v>131.82177695755337</v>
      </c>
    </row>
    <row r="6" spans="2:19" ht="18" x14ac:dyDescent="0.35">
      <c r="B6" s="17" t="s">
        <v>25</v>
      </c>
      <c r="C6" s="67">
        <v>2.0739999999999998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19" ht="18" x14ac:dyDescent="0.35">
      <c r="B7" s="17" t="s">
        <v>24</v>
      </c>
      <c r="C7" s="20">
        <f>24+(C6-2.053)*((23-24)/(2.11-2.053))</f>
        <v>23.631578947368421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19" x14ac:dyDescent="0.25">
      <c r="B8" s="21" t="s">
        <v>30</v>
      </c>
      <c r="C8" s="22">
        <f>((1.8+($C$7-15)*4.765*10^(-3))*10^(-5))</f>
        <v>1.8411294736842107E-5</v>
      </c>
      <c r="D8" s="37">
        <f>ABS(C7*D7*4.765*10^(-8))</f>
        <v>1.1260447368421053E-6</v>
      </c>
      <c r="E8" s="9"/>
      <c r="F8" s="9"/>
      <c r="G8" s="21" t="s">
        <v>5</v>
      </c>
      <c r="H8" s="23">
        <f>H6-H7</f>
        <v>858.70699999999999</v>
      </c>
      <c r="I8" s="6"/>
    </row>
    <row r="9" spans="2:19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19" x14ac:dyDescent="0.25">
      <c r="G10"/>
      <c r="H10" s="2"/>
    </row>
    <row r="11" spans="2:19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19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19" x14ac:dyDescent="0.25">
      <c r="G13"/>
    </row>
    <row r="14" spans="2:19" x14ac:dyDescent="0.25">
      <c r="B14" s="160" t="s">
        <v>6</v>
      </c>
      <c r="C14" s="161"/>
      <c r="D14" s="161"/>
      <c r="E14" s="161"/>
      <c r="F14" s="161"/>
      <c r="G14" s="162"/>
      <c r="I14" s="160" t="s">
        <v>58</v>
      </c>
      <c r="J14" s="161"/>
      <c r="K14" s="161"/>
      <c r="L14" s="161"/>
      <c r="M14" s="162"/>
      <c r="N14" s="64"/>
      <c r="O14" s="160" t="s">
        <v>59</v>
      </c>
      <c r="P14" s="161"/>
      <c r="Q14" s="161"/>
      <c r="R14" s="161"/>
      <c r="S14" s="162"/>
    </row>
    <row r="15" spans="2:19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</row>
    <row r="16" spans="2:19" x14ac:dyDescent="0.25">
      <c r="B16" s="111">
        <v>8.56</v>
      </c>
      <c r="C16" s="23">
        <f>B16</f>
        <v>8.56</v>
      </c>
      <c r="D16" s="37">
        <f>$H$4/C16</f>
        <v>5.8411214953271024E-5</v>
      </c>
      <c r="E16" s="37">
        <f>SQRT((((1/C16)*$K$4)^2)+(((-$H$4/(C16^2))*$K$5)^2))</f>
        <v>1.2170277663640781E-5</v>
      </c>
      <c r="F16" s="37">
        <f>SQRT((($H$5/(2*$C$5))^2)+((9*$C$8*D16)/(2*$C$9*$H$8)))-($H$5/(2*$C$5))</f>
        <v>7.1871805191929115E-7</v>
      </c>
      <c r="G16" s="112">
        <f>SQRT(((9*$C$8)/((4*$C$9*$H$8)*SQRT((($H$5^2)/(4*($C$5^2)))+((9*$C$8*D16)/(2*$C$9*$H$8))))*E16)^2+((9*D16)/((4*$C$9*$H$8)*SQRT((($H$5^2)/(4*($C$5^2)))+((9*$C$8*D16)/(2*$C$9*$H$8))))*$D$8)^2)</f>
        <v>8.2192582309414908E-8</v>
      </c>
      <c r="I16" s="111">
        <v>3.06</v>
      </c>
      <c r="J16" s="23">
        <f>I16</f>
        <v>3.06</v>
      </c>
      <c r="K16" s="37">
        <f>$H$4/J16</f>
        <v>1.6339869281045751E-4</v>
      </c>
      <c r="L16" s="108">
        <f>SQRT((((1/J16)*$K$4)^2)+(((-$H$4/(J16^2))*$K$5)^2))</f>
        <v>4.2199632763903808E-5</v>
      </c>
      <c r="M16" s="119">
        <f>(-4/3)*PI()*($H$29^3)*$H$8*($C$9/$N$5)*(1-(K16/$D$29))</f>
        <v>4.3868590881634587E-19</v>
      </c>
      <c r="N16" s="46"/>
      <c r="O16" s="123">
        <v>9.7100000000000009</v>
      </c>
      <c r="P16" s="40">
        <f>O16</f>
        <v>9.7100000000000009</v>
      </c>
      <c r="Q16" s="37">
        <f>$H$4/P16</f>
        <v>5.1493305870236863E-5</v>
      </c>
      <c r="R16" s="108">
        <f>SQRT((((1/P16)*$K$4)^2)+(((-$H$4/(P16^2))*$K$5)^2))</f>
        <v>1.0634528448652906E-5</v>
      </c>
      <c r="S16" s="125">
        <f>((-1)*(-4/3)*PI()*($H$29^3)*$H$8*($C$9/$N$5)*(1+(Q16/$D$29)))</f>
        <v>4.3724080163120433E-19</v>
      </c>
    </row>
    <row r="17" spans="2:22" x14ac:dyDescent="0.25">
      <c r="B17" s="111">
        <v>17.3</v>
      </c>
      <c r="C17" s="23">
        <f>B17-B16</f>
        <v>8.74</v>
      </c>
      <c r="D17" s="37">
        <f>$H$4/C17</f>
        <v>5.7208237986270026E-5</v>
      </c>
      <c r="E17" s="37">
        <f t="shared" ref="E17:E19" si="0">SQRT((((1/C17)*$K$4)^2)+(((-$H$4/(C17^2))*$K$5)^2))</f>
        <v>1.1900521206630709E-5</v>
      </c>
      <c r="F17" s="37">
        <f>SQRT((($H$5/(2*$C$5))^2)+((9*$C$8*D17)/(2*$C$9*$H$8)))-($H$5/(2*$C$5))</f>
        <v>7.1088215872717007E-7</v>
      </c>
      <c r="G17" s="112">
        <f>SQRT(((9*$C$8)/((4*$C$9*$H$8)*SQRT((($H$5^2)/(4*($C$5^2)))+((9*$C$8*D17)/(2*$C$9*$H$8))))*E17)^2+((9*D17)/((4*$C$9*$H$8)*SQRT((($H$5^2)/(4*($C$5^2)))+((9*$C$8*D17)/(2*$C$9*$H$8))))*$D$8)^2)</f>
        <v>8.1219319351971068E-8</v>
      </c>
      <c r="I17" s="111">
        <v>5.92</v>
      </c>
      <c r="J17" s="23">
        <f>I17-I16</f>
        <v>2.86</v>
      </c>
      <c r="K17" s="37">
        <f>$H$4/J17</f>
        <v>1.7482517482517483E-4</v>
      </c>
      <c r="L17" s="108">
        <f t="shared" ref="L17:L19" si="1">SQRT((((1/J17)*$K$4)^2)+(((-$H$4/(J17^2))*$K$5)^2))</f>
        <v>4.6440306768876207E-5</v>
      </c>
      <c r="M17" s="148">
        <f>(-4/3)*PI()*($H$29^3)*$H$8*($C$9/$N$5)*(1-(K17/$D$29))</f>
        <v>4.8526168113261219E-19</v>
      </c>
      <c r="N17" s="46"/>
      <c r="O17" s="123">
        <v>19.75</v>
      </c>
      <c r="P17" s="40">
        <f>O17-O16</f>
        <v>10.039999999999999</v>
      </c>
      <c r="Q17" s="37">
        <f t="shared" ref="Q17:Q19" si="2">$H$4/P17</f>
        <v>4.9800796812749013E-5</v>
      </c>
      <c r="R17" s="108">
        <f t="shared" ref="R17:R19" si="3">SQRT((((1/P17)*$K$4)^2)+(((-$H$4/(P17^2))*$K$5)^2))</f>
        <v>1.0264295717828489E-5</v>
      </c>
      <c r="S17" s="121">
        <f t="shared" ref="S17:S19" si="4">((-1)*(-4/3)*PI()*($H$29^3)*$H$8*($C$9/$N$5)*(1+(Q17/$D$29)))</f>
        <v>4.3034192265837269E-19</v>
      </c>
    </row>
    <row r="18" spans="2:22" x14ac:dyDescent="0.25">
      <c r="B18" s="111">
        <v>26.83</v>
      </c>
      <c r="C18" s="23">
        <f>B18-B17</f>
        <v>9.5299999999999976</v>
      </c>
      <c r="D18" s="37">
        <f>$H$4/C18</f>
        <v>5.2465897166841564E-5</v>
      </c>
      <c r="E18" s="37">
        <f t="shared" si="0"/>
        <v>1.0848226065218432E-5</v>
      </c>
      <c r="F18" s="37">
        <f>SQRT((($H$5/(2*$C$5))^2)+((9*$C$8*D18)/(2*$C$9*$H$8)))-($H$5/(2*$C$5))</f>
        <v>6.7916102985705396E-7</v>
      </c>
      <c r="G18" s="112">
        <f>SQRT(((9*$C$8)/((4*$C$9*$H$8)*SQRT((($H$5^2)/(4*($C$5^2)))+((9*$C$8*D18)/(2*$C$9*$H$8))))*E18)^2+((9*D18)/((4*$C$9*$H$8)*SQRT((($H$5^2)/(4*($C$5^2)))+((9*$C$8*D18)/(2*$C$9*$H$8))))*$D$8)^2)</f>
        <v>7.7338543782072507E-8</v>
      </c>
      <c r="I18" s="111">
        <v>8.84</v>
      </c>
      <c r="J18" s="23">
        <f t="shared" ref="J18:J19" si="5">I18-I17</f>
        <v>2.92</v>
      </c>
      <c r="K18" s="37">
        <f t="shared" ref="K18:K19" si="6">$H$4/J18</f>
        <v>1.7123287671232877E-4</v>
      </c>
      <c r="L18" s="108">
        <f t="shared" si="1"/>
        <v>4.5083602981947795E-5</v>
      </c>
      <c r="M18" s="119">
        <f>(-4/3)*PI()*($H$29^3)*$H$8*($C$9/$N$5)*(1-(K18/$D$29))</f>
        <v>4.7061902394551204E-19</v>
      </c>
      <c r="N18" s="46"/>
      <c r="O18" s="123">
        <v>29.48</v>
      </c>
      <c r="P18" s="40">
        <f t="shared" ref="P18:P19" si="7">O18-O17</f>
        <v>9.73</v>
      </c>
      <c r="Q18" s="37">
        <f t="shared" si="2"/>
        <v>5.1387461459403907E-5</v>
      </c>
      <c r="R18" s="108">
        <f t="shared" si="3"/>
        <v>1.0611314347009433E-5</v>
      </c>
      <c r="S18" s="125">
        <f t="shared" si="4"/>
        <v>4.3680936655139976E-19</v>
      </c>
    </row>
    <row r="19" spans="2:22" x14ac:dyDescent="0.25">
      <c r="B19" s="113">
        <v>35.79</v>
      </c>
      <c r="C19" s="114">
        <f t="shared" ref="C19" si="8">B19-B18</f>
        <v>8.9600000000000009</v>
      </c>
      <c r="D19" s="115">
        <f t="shared" ref="D19" si="9">$H$4/C19</f>
        <v>5.5803571428571427E-5</v>
      </c>
      <c r="E19" s="115">
        <f t="shared" si="0"/>
        <v>1.1587009090836668E-5</v>
      </c>
      <c r="F19" s="115">
        <f>SQRT((($H$5/(2*$C$5))^2)+((9*$C$8*D19)/(2*$C$9*$H$8)))-($H$5/(2*$C$5))</f>
        <v>7.0162780505441662E-7</v>
      </c>
      <c r="G19" s="117">
        <f>SQRT(((9*$C$8)/((4*$C$9*$H$8)*SQRT((($H$5^2)/(4*($C$5^2)))+((9*$C$8*D19)/(2*$C$9*$H$8))))*E19)^2+((9*D19)/((4*$C$9*$H$8)*SQRT((($H$5^2)/(4*($C$5^2)))+((9*$C$8*D19)/(2*$C$9*$H$8))))*$D$8)^2)</f>
        <v>8.0077545216198107E-8</v>
      </c>
      <c r="I19" s="113">
        <v>11.79</v>
      </c>
      <c r="J19" s="114">
        <f t="shared" si="5"/>
        <v>2.9499999999999993</v>
      </c>
      <c r="K19" s="115">
        <f t="shared" si="6"/>
        <v>1.6949152542372885E-4</v>
      </c>
      <c r="L19" s="116">
        <f t="shared" si="1"/>
        <v>4.4433740421684149E-5</v>
      </c>
      <c r="M19" s="120">
        <f>(-4/3)*PI()*($H$29^3)*$H$8*($C$9/$N$5)*(1-(K19/$D$29))</f>
        <v>4.6352105791922301E-19</v>
      </c>
      <c r="N19" s="46"/>
      <c r="O19" s="126">
        <v>39.21</v>
      </c>
      <c r="P19" s="127">
        <f t="shared" si="7"/>
        <v>9.73</v>
      </c>
      <c r="Q19" s="115">
        <f t="shared" si="2"/>
        <v>5.1387461459403907E-5</v>
      </c>
      <c r="R19" s="116">
        <f t="shared" si="3"/>
        <v>1.0611314347009433E-5</v>
      </c>
      <c r="S19" s="128">
        <f t="shared" si="4"/>
        <v>4.3680936655139976E-19</v>
      </c>
    </row>
    <row r="20" spans="2:22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</row>
    <row r="21" spans="2:22" x14ac:dyDescent="0.25">
      <c r="K21" s="3"/>
      <c r="L21" s="3"/>
      <c r="M21" s="3"/>
      <c r="N21" s="3"/>
      <c r="O21" s="3"/>
    </row>
    <row r="22" spans="2:22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</row>
    <row r="23" spans="2:22" x14ac:dyDescent="0.25">
      <c r="B23" s="132">
        <f>D16</f>
        <v>5.8411214953271024E-5</v>
      </c>
      <c r="C23" s="22">
        <f>1/(E16^2)</f>
        <v>6751480638.4016819</v>
      </c>
      <c r="D23" s="122">
        <f>B23*C23</f>
        <v>394362.18682252814</v>
      </c>
      <c r="F23" s="132">
        <f>F16</f>
        <v>7.1871805191929115E-7</v>
      </c>
      <c r="G23" s="22">
        <f>1/(G16^2)</f>
        <v>148024890854619.56</v>
      </c>
      <c r="H23" s="122">
        <f>F23*G23</f>
        <v>106388161.19059786</v>
      </c>
      <c r="J23" s="143" t="s">
        <v>25</v>
      </c>
      <c r="K23" s="18">
        <v>2.0739999999999998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</row>
    <row r="24" spans="2:22" x14ac:dyDescent="0.25">
      <c r="B24" s="132">
        <f>D17</f>
        <v>5.7208237986270026E-5</v>
      </c>
      <c r="C24" s="22">
        <f>1/(E17^2)</f>
        <v>7061029644.8105946</v>
      </c>
      <c r="D24" s="122">
        <f t="shared" ref="D24:D26" si="10">B24*C24</f>
        <v>403949.06434843218</v>
      </c>
      <c r="F24" s="132">
        <f>F17</f>
        <v>7.1088215872717007E-7</v>
      </c>
      <c r="G24" s="22">
        <f>1/(G17^2)</f>
        <v>151593754346838.69</v>
      </c>
      <c r="H24" s="122">
        <f t="shared" ref="H24:H25" si="11">F24*G24</f>
        <v>107765295.33963701</v>
      </c>
      <c r="J24" s="145" t="s">
        <v>24</v>
      </c>
      <c r="K24" s="146">
        <f>24+(K23-2.053)*((23-24)/(2.11-2.053))</f>
        <v>23.631578947368421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</row>
    <row r="25" spans="2:22" x14ac:dyDescent="0.25">
      <c r="B25" s="132">
        <f>D18</f>
        <v>5.2465897166841564E-5</v>
      </c>
      <c r="C25" s="22">
        <f>1/(E18^2)</f>
        <v>8497331205.13974</v>
      </c>
      <c r="D25" s="122">
        <f t="shared" si="10"/>
        <v>445820.10520145547</v>
      </c>
      <c r="F25" s="132">
        <f>F18</f>
        <v>6.7916102985705396E-7</v>
      </c>
      <c r="G25" s="22">
        <f t="shared" ref="G25:G26" si="12">1/(G18^2)</f>
        <v>167189122802026.28</v>
      </c>
      <c r="H25" s="122">
        <f t="shared" si="11"/>
        <v>113548336.82312164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</row>
    <row r="26" spans="2:22" x14ac:dyDescent="0.25">
      <c r="B26" s="132">
        <f>D19</f>
        <v>5.5803571428571427E-5</v>
      </c>
      <c r="C26" s="22">
        <f>1/(E19^2)</f>
        <v>7448302468.1850338</v>
      </c>
      <c r="D26" s="122">
        <f t="shared" si="10"/>
        <v>415641.87880496838</v>
      </c>
      <c r="F26" s="132">
        <f>F19</f>
        <v>7.0162780505441662E-7</v>
      </c>
      <c r="G26" s="22">
        <f t="shared" si="12"/>
        <v>155947528855058.72</v>
      </c>
      <c r="H26" s="122">
        <f>F26*G26</f>
        <v>109417122.37423515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</row>
    <row r="27" spans="2:22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</row>
    <row r="28" spans="2:22" x14ac:dyDescent="0.25">
      <c r="B28" s="135"/>
      <c r="C28" s="22">
        <f>SUM(C23:C26)</f>
        <v>29758143956.537048</v>
      </c>
      <c r="D28" s="122">
        <f>SUM(D23:D26)</f>
        <v>1659773.2351773842</v>
      </c>
      <c r="F28" s="135"/>
      <c r="G28" s="22">
        <f>SUM(G23:G26)</f>
        <v>622755296858543.25</v>
      </c>
      <c r="H28" s="122">
        <f>SUM(H23:H26)</f>
        <v>437118915.72759163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</row>
    <row r="29" spans="2:22" x14ac:dyDescent="0.25">
      <c r="B29" s="135"/>
      <c r="C29" s="17" t="s">
        <v>50</v>
      </c>
      <c r="D29" s="119">
        <f>$D$28/$C$28</f>
        <v>5.5775428655817683E-5</v>
      </c>
      <c r="F29" s="135"/>
      <c r="G29" s="17" t="s">
        <v>12</v>
      </c>
      <c r="H29" s="119">
        <f>$H$28/$G$28</f>
        <v>7.0191119679369291E-7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</row>
    <row r="30" spans="2:22" x14ac:dyDescent="0.25">
      <c r="B30" s="136"/>
      <c r="C30" s="137" t="s">
        <v>27</v>
      </c>
      <c r="D30" s="117">
        <f>1/SQRT(C28)</f>
        <v>5.7969169681312394E-6</v>
      </c>
      <c r="E30" s="1"/>
      <c r="F30" s="139"/>
      <c r="G30" s="137" t="s">
        <v>27</v>
      </c>
      <c r="H30" s="117">
        <f>1/SQRT(G28)</f>
        <v>4.0072024567223432E-8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</row>
    <row r="31" spans="2:22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2:22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2:22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</row>
    <row r="34" spans="2:22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</row>
    <row r="35" spans="2:22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</row>
    <row r="36" spans="2:22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</row>
    <row r="37" spans="2:22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</row>
    <row r="38" spans="2:22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</row>
    <row r="39" spans="2:22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</row>
    <row r="40" spans="2:22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</row>
    <row r="41" spans="2:22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</row>
    <row r="42" spans="2:22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</row>
    <row r="43" spans="2:22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</row>
    <row r="44" spans="2:22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2:22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2:22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2:22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</sheetData>
  <mergeCells count="5"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2563-D145-4484-B803-F7E6B193C66F}">
  <sheetPr codeName="Foglio29"/>
  <dimension ref="B2:DH201"/>
  <sheetViews>
    <sheetView tabSelected="1" topLeftCell="A185" workbookViewId="0">
      <selection activeCell="J201" sqref="J201"/>
    </sheetView>
  </sheetViews>
  <sheetFormatPr defaultRowHeight="15" x14ac:dyDescent="0.25"/>
  <cols>
    <col min="2" max="2" width="10.5703125" style="5" bestFit="1" customWidth="1"/>
    <col min="3" max="3" width="9.85546875" customWidth="1"/>
    <col min="5" max="5" width="9.140625" style="5"/>
    <col min="6" max="6" width="9.5703125" bestFit="1" customWidth="1"/>
  </cols>
  <sheetData>
    <row r="2" spans="2:112" ht="18" x14ac:dyDescent="0.35">
      <c r="B2" s="91" t="s">
        <v>99</v>
      </c>
      <c r="C2" s="49">
        <f>Y3</f>
        <v>1.5260000000000001E-19</v>
      </c>
      <c r="D2" s="93">
        <f>(C3-C2)/C3</f>
        <v>4.7559605542379209E-2</v>
      </c>
      <c r="L2" s="52">
        <v>1.5</v>
      </c>
      <c r="M2">
        <v>1.502</v>
      </c>
      <c r="N2" s="52">
        <v>1.504</v>
      </c>
      <c r="O2">
        <v>1.506</v>
      </c>
      <c r="P2" s="52">
        <v>1.508</v>
      </c>
      <c r="Q2">
        <v>1.51</v>
      </c>
      <c r="R2" s="52">
        <v>1.512</v>
      </c>
      <c r="S2">
        <v>1.514</v>
      </c>
      <c r="T2" s="52">
        <v>1.516</v>
      </c>
      <c r="U2">
        <v>1.518</v>
      </c>
      <c r="V2" s="52">
        <v>1.52</v>
      </c>
      <c r="W2">
        <v>1.522</v>
      </c>
      <c r="X2" s="52">
        <v>1.524</v>
      </c>
      <c r="Y2">
        <v>1.526</v>
      </c>
      <c r="Z2" s="52">
        <v>1.528</v>
      </c>
      <c r="AA2">
        <v>1.53</v>
      </c>
      <c r="AB2" s="52">
        <v>1.532</v>
      </c>
      <c r="AC2">
        <v>1.534</v>
      </c>
      <c r="AD2" s="52">
        <v>1.536</v>
      </c>
      <c r="AE2">
        <v>1.538</v>
      </c>
      <c r="AF2" s="52">
        <v>1.54</v>
      </c>
      <c r="AG2">
        <v>1.542</v>
      </c>
      <c r="AH2" s="52">
        <v>1.544</v>
      </c>
      <c r="AI2">
        <v>1.546</v>
      </c>
      <c r="AJ2" s="52">
        <v>1.548</v>
      </c>
      <c r="AK2">
        <v>1.55</v>
      </c>
      <c r="AL2" s="52">
        <v>1.552</v>
      </c>
      <c r="AM2">
        <v>1.554</v>
      </c>
      <c r="AN2" s="52">
        <v>1.556</v>
      </c>
      <c r="AO2">
        <v>1.5580000000000001</v>
      </c>
      <c r="AP2" s="52">
        <v>1.56</v>
      </c>
      <c r="AQ2">
        <v>1.5620000000000001</v>
      </c>
      <c r="AR2" s="52">
        <v>1.5640000000000001</v>
      </c>
      <c r="AS2">
        <v>1.5660000000000001</v>
      </c>
      <c r="AT2" s="52">
        <v>1.5680000000000001</v>
      </c>
      <c r="AU2">
        <v>1.57</v>
      </c>
      <c r="AV2" s="52">
        <v>1.5720000000000001</v>
      </c>
      <c r="AW2">
        <v>1.5740000000000001</v>
      </c>
      <c r="AX2" s="52">
        <v>1.5760000000000001</v>
      </c>
      <c r="AY2">
        <v>1.5780000000000001</v>
      </c>
      <c r="AZ2" s="52">
        <v>1.58</v>
      </c>
      <c r="BA2">
        <v>1.5820000000000001</v>
      </c>
      <c r="BB2" s="52">
        <v>1.5840000000000001</v>
      </c>
      <c r="BC2">
        <v>1.5860000000000001</v>
      </c>
      <c r="BD2" s="52">
        <v>1.5880000000000001</v>
      </c>
      <c r="BE2">
        <v>1.59</v>
      </c>
      <c r="BF2" s="52">
        <v>1.5920000000000001</v>
      </c>
      <c r="BG2">
        <v>1.5940000000000001</v>
      </c>
      <c r="BH2" s="52">
        <v>1.5960000000000001</v>
      </c>
      <c r="BI2">
        <v>1.5980000000000001</v>
      </c>
      <c r="BJ2" s="52">
        <v>1.6</v>
      </c>
      <c r="BK2">
        <v>1.6020000000000001</v>
      </c>
      <c r="BL2" s="52">
        <v>1.6040000000000001</v>
      </c>
      <c r="BM2">
        <v>1.6060000000000001</v>
      </c>
      <c r="BN2" s="52">
        <v>1.6080000000000001</v>
      </c>
      <c r="BO2">
        <v>1.61</v>
      </c>
      <c r="BP2" s="52">
        <v>1.6120000000000001</v>
      </c>
      <c r="BQ2">
        <v>1.6140000000000001</v>
      </c>
      <c r="BR2" s="52">
        <v>1.6160000000000001</v>
      </c>
      <c r="BS2">
        <v>1.6180000000000001</v>
      </c>
      <c r="BT2" s="52">
        <v>1.62</v>
      </c>
      <c r="BU2">
        <v>1.6220000000000001</v>
      </c>
      <c r="BV2" s="52">
        <v>1.6240000000000001</v>
      </c>
      <c r="BW2">
        <v>1.6259999999999999</v>
      </c>
      <c r="BX2" s="52">
        <v>1.6279999999999999</v>
      </c>
      <c r="BY2">
        <v>1.63</v>
      </c>
      <c r="BZ2" s="52">
        <v>1.6319999999999999</v>
      </c>
      <c r="CA2">
        <v>1.6339999999999999</v>
      </c>
      <c r="CB2" s="52">
        <v>1.6359999999999999</v>
      </c>
      <c r="CC2">
        <v>1.6379999999999999</v>
      </c>
      <c r="CD2" s="52">
        <v>1.64</v>
      </c>
      <c r="CE2">
        <v>1.6419999999999999</v>
      </c>
      <c r="CF2" s="52">
        <v>1.6439999999999999</v>
      </c>
      <c r="CG2">
        <v>1.6459999999999999</v>
      </c>
      <c r="CH2" s="52">
        <v>1.6479999999999999</v>
      </c>
      <c r="CI2">
        <v>1.65</v>
      </c>
      <c r="CJ2" s="52">
        <v>1.6519999999999999</v>
      </c>
      <c r="CK2">
        <v>1.6539999999999999</v>
      </c>
      <c r="CL2" s="52">
        <v>1.6559999999999999</v>
      </c>
      <c r="CM2">
        <v>1.6579999999999999</v>
      </c>
      <c r="CN2" s="52">
        <v>1.66</v>
      </c>
      <c r="CO2">
        <v>1.6619999999999999</v>
      </c>
      <c r="CP2" s="52">
        <v>1.6639999999999999</v>
      </c>
      <c r="CQ2">
        <v>1.6659999999999999</v>
      </c>
      <c r="CR2" s="52">
        <v>1.6679999999999999</v>
      </c>
      <c r="CS2">
        <v>1.67</v>
      </c>
      <c r="CT2" s="52">
        <v>1.6719999999999999</v>
      </c>
      <c r="CU2">
        <v>1.6739999999999999</v>
      </c>
      <c r="CV2" s="52">
        <v>1.6759999999999999</v>
      </c>
      <c r="CW2">
        <v>1.6779999999999999</v>
      </c>
      <c r="CX2" s="52">
        <v>1.68</v>
      </c>
      <c r="CY2">
        <v>1.6819999999999999</v>
      </c>
      <c r="CZ2" s="52">
        <v>1.6839999999999999</v>
      </c>
      <c r="DA2">
        <v>1.6859999999999999</v>
      </c>
      <c r="DB2" s="52">
        <v>1.6879999999999999</v>
      </c>
      <c r="DC2">
        <v>1.69</v>
      </c>
      <c r="DD2" s="52">
        <v>1.6919999999999999</v>
      </c>
      <c r="DE2">
        <v>1.694</v>
      </c>
      <c r="DF2" s="52">
        <v>1.696</v>
      </c>
      <c r="DG2">
        <v>1.698</v>
      </c>
      <c r="DH2" s="52">
        <v>1.7</v>
      </c>
    </row>
    <row r="3" spans="2:112" ht="18" x14ac:dyDescent="0.35">
      <c r="B3" s="91" t="s">
        <v>98</v>
      </c>
      <c r="C3" s="49">
        <f>1.6022*10^(-19)</f>
        <v>1.6022000000000001E-19</v>
      </c>
      <c r="D3" s="49"/>
      <c r="K3" s="41" t="s">
        <v>52</v>
      </c>
      <c r="L3" s="49">
        <f>L2*10^(-19)</f>
        <v>1.5E-19</v>
      </c>
      <c r="M3" s="49">
        <f>M2*10^(-19)</f>
        <v>1.502E-19</v>
      </c>
      <c r="N3" s="49">
        <f t="shared" ref="N3:BG3" si="0">N2*10^(-19)</f>
        <v>1.5039999999999999E-19</v>
      </c>
      <c r="O3" s="49">
        <f t="shared" si="0"/>
        <v>1.5059999999999999E-19</v>
      </c>
      <c r="P3" s="49">
        <f t="shared" si="0"/>
        <v>1.508E-19</v>
      </c>
      <c r="Q3" s="49">
        <f t="shared" si="0"/>
        <v>1.5100000000000001E-19</v>
      </c>
      <c r="R3" s="49">
        <f t="shared" si="0"/>
        <v>1.5119999999999999E-19</v>
      </c>
      <c r="S3" s="49">
        <f t="shared" si="0"/>
        <v>1.5139999999999999E-19</v>
      </c>
      <c r="T3" s="49">
        <f t="shared" si="0"/>
        <v>1.516E-19</v>
      </c>
      <c r="U3" s="49">
        <f t="shared" si="0"/>
        <v>1.5180000000000001E-19</v>
      </c>
      <c r="V3" s="49">
        <f t="shared" si="0"/>
        <v>1.5199999999999999E-19</v>
      </c>
      <c r="W3" s="49">
        <f t="shared" si="0"/>
        <v>1.522E-19</v>
      </c>
      <c r="X3" s="49">
        <f t="shared" si="0"/>
        <v>1.524E-19</v>
      </c>
      <c r="Y3" s="49">
        <f t="shared" si="0"/>
        <v>1.5260000000000001E-19</v>
      </c>
      <c r="Z3" s="49">
        <f t="shared" si="0"/>
        <v>1.5279999999999999E-19</v>
      </c>
      <c r="AA3" s="49">
        <f t="shared" si="0"/>
        <v>1.53E-19</v>
      </c>
      <c r="AB3" s="49">
        <f t="shared" si="0"/>
        <v>1.5320000000000001E-19</v>
      </c>
      <c r="AC3" s="49">
        <f t="shared" si="0"/>
        <v>1.5339999999999999E-19</v>
      </c>
      <c r="AD3" s="49">
        <f t="shared" si="0"/>
        <v>1.536E-19</v>
      </c>
      <c r="AE3" s="49">
        <f t="shared" si="0"/>
        <v>1.538E-19</v>
      </c>
      <c r="AF3" s="49">
        <f t="shared" si="0"/>
        <v>1.5400000000000001E-19</v>
      </c>
      <c r="AG3" s="49">
        <f t="shared" si="0"/>
        <v>1.5419999999999999E-19</v>
      </c>
      <c r="AH3" s="49">
        <f t="shared" si="0"/>
        <v>1.544E-19</v>
      </c>
      <c r="AI3" s="49">
        <f t="shared" si="0"/>
        <v>1.546E-19</v>
      </c>
      <c r="AJ3" s="49">
        <f t="shared" si="0"/>
        <v>1.5480000000000001E-19</v>
      </c>
      <c r="AK3" s="49">
        <f t="shared" si="0"/>
        <v>1.5499999999999999E-19</v>
      </c>
      <c r="AL3" s="49">
        <f t="shared" si="0"/>
        <v>1.552E-19</v>
      </c>
      <c r="AM3" s="49">
        <f t="shared" si="0"/>
        <v>1.5540000000000001E-19</v>
      </c>
      <c r="AN3" s="49">
        <f t="shared" si="0"/>
        <v>1.5559999999999999E-19</v>
      </c>
      <c r="AO3" s="49">
        <f t="shared" si="0"/>
        <v>1.558E-19</v>
      </c>
      <c r="AP3" s="49">
        <f t="shared" si="0"/>
        <v>1.56E-19</v>
      </c>
      <c r="AQ3" s="49">
        <f t="shared" si="0"/>
        <v>1.5620000000000001E-19</v>
      </c>
      <c r="AR3" s="49">
        <f t="shared" si="0"/>
        <v>1.5639999999999999E-19</v>
      </c>
      <c r="AS3" s="49">
        <f t="shared" si="0"/>
        <v>1.566E-19</v>
      </c>
      <c r="AT3" s="49">
        <f t="shared" si="0"/>
        <v>1.5680000000000001E-19</v>
      </c>
      <c r="AU3" s="49">
        <f t="shared" si="0"/>
        <v>1.5700000000000001E-19</v>
      </c>
      <c r="AV3" s="49">
        <f t="shared" si="0"/>
        <v>1.5719999999999999E-19</v>
      </c>
      <c r="AW3" s="49">
        <f t="shared" si="0"/>
        <v>1.574E-19</v>
      </c>
      <c r="AX3" s="49">
        <f t="shared" si="0"/>
        <v>1.5760000000000001E-19</v>
      </c>
      <c r="AY3" s="49">
        <f t="shared" si="0"/>
        <v>1.5780000000000001E-19</v>
      </c>
      <c r="AZ3" s="49">
        <f t="shared" si="0"/>
        <v>1.58E-19</v>
      </c>
      <c r="BA3" s="49">
        <f t="shared" si="0"/>
        <v>1.582E-19</v>
      </c>
      <c r="BB3" s="49">
        <f t="shared" si="0"/>
        <v>1.5840000000000001E-19</v>
      </c>
      <c r="BC3" s="49">
        <f t="shared" si="0"/>
        <v>1.5859999999999999E-19</v>
      </c>
      <c r="BD3" s="49">
        <f t="shared" si="0"/>
        <v>1.588E-19</v>
      </c>
      <c r="BE3" s="49">
        <f t="shared" si="0"/>
        <v>1.5900000000000001E-19</v>
      </c>
      <c r="BF3" s="49">
        <f t="shared" si="0"/>
        <v>1.5920000000000001E-19</v>
      </c>
      <c r="BG3" s="49">
        <f t="shared" si="0"/>
        <v>1.594E-19</v>
      </c>
      <c r="BH3" s="49">
        <f>BH2*10^(-19)</f>
        <v>1.596E-19</v>
      </c>
      <c r="BI3" s="49">
        <f>BI2*10^(-19)</f>
        <v>1.5980000000000001E-19</v>
      </c>
      <c r="BJ3" s="49">
        <f t="shared" ref="BJ3" si="1">BJ2*10^(-19)</f>
        <v>1.6000000000000002E-19</v>
      </c>
      <c r="BK3" s="49">
        <f t="shared" ref="BK3" si="2">BK2*10^(-19)</f>
        <v>1.602E-19</v>
      </c>
      <c r="BL3" s="49">
        <f t="shared" ref="BL3" si="3">BL2*10^(-19)</f>
        <v>1.604E-19</v>
      </c>
      <c r="BM3" s="49">
        <f t="shared" ref="BM3" si="4">BM2*10^(-19)</f>
        <v>1.6060000000000001E-19</v>
      </c>
      <c r="BN3" s="49">
        <f t="shared" ref="BN3" si="5">BN2*10^(-19)</f>
        <v>1.6079999999999999E-19</v>
      </c>
      <c r="BO3" s="49">
        <f t="shared" ref="BO3" si="6">BO2*10^(-19)</f>
        <v>1.61E-19</v>
      </c>
      <c r="BP3" s="49">
        <f t="shared" ref="BP3" si="7">BP2*10^(-19)</f>
        <v>1.6120000000000001E-19</v>
      </c>
      <c r="BQ3" s="49">
        <f t="shared" ref="BQ3" si="8">BQ2*10^(-19)</f>
        <v>1.6140000000000001E-19</v>
      </c>
      <c r="BR3" s="49">
        <f t="shared" ref="BR3" si="9">BR2*10^(-19)</f>
        <v>1.616E-19</v>
      </c>
      <c r="BS3" s="49">
        <f t="shared" ref="BS3" si="10">BS2*10^(-19)</f>
        <v>1.618E-19</v>
      </c>
      <c r="BT3" s="49">
        <f t="shared" ref="BT3" si="11">BT2*10^(-19)</f>
        <v>1.6200000000000001E-19</v>
      </c>
      <c r="BU3" s="49">
        <f t="shared" ref="BU3" si="12">BU2*10^(-19)</f>
        <v>1.6220000000000002E-19</v>
      </c>
      <c r="BV3" s="49">
        <f t="shared" ref="BV3" si="13">BV2*10^(-19)</f>
        <v>1.624E-19</v>
      </c>
      <c r="BW3" s="49">
        <f t="shared" ref="BW3" si="14">BW2*10^(-19)</f>
        <v>1.6259999999999998E-19</v>
      </c>
      <c r="BX3" s="49">
        <f t="shared" ref="BX3" si="15">BX2*10^(-19)</f>
        <v>1.6279999999999999E-19</v>
      </c>
      <c r="BY3" s="49">
        <f t="shared" ref="BY3" si="16">BY2*10^(-19)</f>
        <v>1.6299999999999999E-19</v>
      </c>
      <c r="BZ3" s="49">
        <f t="shared" ref="BZ3" si="17">BZ2*10^(-19)</f>
        <v>1.6319999999999998E-19</v>
      </c>
      <c r="CA3" s="49">
        <f t="shared" ref="CA3" si="18">CA2*10^(-19)</f>
        <v>1.6339999999999998E-19</v>
      </c>
      <c r="CB3" s="49">
        <f t="shared" ref="CB3" si="19">CB2*10^(-19)</f>
        <v>1.6359999999999999E-19</v>
      </c>
      <c r="CC3" s="49">
        <f t="shared" ref="CC3" si="20">CC2*10^(-19)</f>
        <v>1.638E-19</v>
      </c>
      <c r="CD3" s="49">
        <f t="shared" ref="CD3" si="21">CD2*10^(-19)</f>
        <v>1.6399999999999998E-19</v>
      </c>
      <c r="CE3" s="49">
        <f t="shared" ref="CE3" si="22">CE2*10^(-19)</f>
        <v>1.6419999999999999E-19</v>
      </c>
      <c r="CF3" s="49">
        <f t="shared" ref="CF3" si="23">CF2*10^(-19)</f>
        <v>1.6439999999999999E-19</v>
      </c>
      <c r="CG3" s="49">
        <f t="shared" ref="CG3" si="24">CG2*10^(-19)</f>
        <v>1.6459999999999998E-19</v>
      </c>
      <c r="CH3" s="49">
        <f t="shared" ref="CH3" si="25">CH2*10^(-19)</f>
        <v>1.6479999999999998E-19</v>
      </c>
      <c r="CI3" s="49">
        <f t="shared" ref="CI3" si="26">CI2*10^(-19)</f>
        <v>1.6499999999999999E-19</v>
      </c>
      <c r="CJ3" s="49">
        <f t="shared" ref="CJ3" si="27">CJ2*10^(-19)</f>
        <v>1.652E-19</v>
      </c>
      <c r="CK3" s="49">
        <f t="shared" ref="CK3" si="28">CK2*10^(-19)</f>
        <v>1.6539999999999998E-19</v>
      </c>
      <c r="CL3" s="49">
        <f t="shared" ref="CL3" si="29">CL2*10^(-19)</f>
        <v>1.6559999999999998E-19</v>
      </c>
      <c r="CM3" s="49">
        <f t="shared" ref="CM3" si="30">CM2*10^(-19)</f>
        <v>1.6579999999999999E-19</v>
      </c>
      <c r="CN3" s="49">
        <f t="shared" ref="CN3" si="31">CN2*10^(-19)</f>
        <v>1.66E-19</v>
      </c>
      <c r="CO3" s="49">
        <f t="shared" ref="CO3" si="32">CO2*10^(-19)</f>
        <v>1.6619999999999998E-19</v>
      </c>
      <c r="CP3" s="49">
        <f t="shared" ref="CP3" si="33">CP2*10^(-19)</f>
        <v>1.6639999999999999E-19</v>
      </c>
      <c r="CQ3" s="49">
        <f t="shared" ref="CQ3" si="34">CQ2*10^(-19)</f>
        <v>1.6659999999999999E-19</v>
      </c>
      <c r="CR3" s="49">
        <f t="shared" ref="CR3" si="35">CR2*10^(-19)</f>
        <v>1.668E-19</v>
      </c>
      <c r="CS3" s="49">
        <f t="shared" ref="CS3" si="36">CS2*10^(-19)</f>
        <v>1.6699999999999998E-19</v>
      </c>
      <c r="CT3" s="49">
        <f t="shared" ref="CT3" si="37">CT2*10^(-19)</f>
        <v>1.6719999999999999E-19</v>
      </c>
      <c r="CU3" s="49">
        <f t="shared" ref="CU3" si="38">CU2*10^(-19)</f>
        <v>1.674E-19</v>
      </c>
      <c r="CV3" s="49">
        <f t="shared" ref="CV3" si="39">CV2*10^(-19)</f>
        <v>1.6759999999999998E-19</v>
      </c>
      <c r="CW3" s="49">
        <f t="shared" ref="CW3" si="40">CW2*10^(-19)</f>
        <v>1.6779999999999999E-19</v>
      </c>
      <c r="CX3" s="49">
        <f t="shared" ref="CX3" si="41">CX2*10^(-19)</f>
        <v>1.6799999999999999E-19</v>
      </c>
      <c r="CY3" s="49">
        <f t="shared" ref="CY3" si="42">CY2*10^(-19)</f>
        <v>1.682E-19</v>
      </c>
      <c r="CZ3" s="49">
        <f>CZ2*10^(-19)</f>
        <v>1.6839999999999998E-19</v>
      </c>
      <c r="DA3" s="49">
        <f>DA2*10^(-19)</f>
        <v>1.6859999999999999E-19</v>
      </c>
      <c r="DB3" s="49">
        <f t="shared" ref="DB3" si="43">DB2*10^(-19)</f>
        <v>1.6879999999999999E-19</v>
      </c>
      <c r="DC3" s="49">
        <f t="shared" ref="DC3" si="44">DC2*10^(-19)</f>
        <v>1.69E-19</v>
      </c>
      <c r="DD3" s="49">
        <f t="shared" ref="DD3" si="45">DD2*10^(-19)</f>
        <v>1.6919999999999998E-19</v>
      </c>
      <c r="DE3" s="49">
        <f t="shared" ref="DE3" si="46">DE2*10^(-19)</f>
        <v>1.6939999999999999E-19</v>
      </c>
      <c r="DF3" s="49">
        <f t="shared" ref="DF3" si="47">DF2*10^(-19)</f>
        <v>1.696E-19</v>
      </c>
      <c r="DG3" s="49">
        <f t="shared" ref="DG3" si="48">DG2*10^(-19)</f>
        <v>1.6979999999999998E-19</v>
      </c>
      <c r="DH3" s="49">
        <f t="shared" ref="DH3" si="49">DH2*10^(-19)</f>
        <v>1.6999999999999999E-19</v>
      </c>
    </row>
    <row r="4" spans="2:112" x14ac:dyDescent="0.25">
      <c r="K4" s="54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</row>
    <row r="5" spans="2:112" x14ac:dyDescent="0.25">
      <c r="K5" s="58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</row>
    <row r="6" spans="2:112" ht="18.75" x14ac:dyDescent="0.35">
      <c r="B6" s="91" t="s">
        <v>51</v>
      </c>
      <c r="D6" s="169" t="s">
        <v>54</v>
      </c>
      <c r="E6" s="169"/>
      <c r="F6" s="91" t="s">
        <v>118</v>
      </c>
      <c r="H6" s="91" t="s">
        <v>100</v>
      </c>
    </row>
    <row r="7" spans="2:112" x14ac:dyDescent="0.25">
      <c r="B7" s="5">
        <f>'goccia (1)'!M16</f>
        <v>8.4295718169056114E-19</v>
      </c>
      <c r="D7" s="99">
        <v>11</v>
      </c>
      <c r="E7" s="5">
        <f t="shared" ref="E7:E71" si="50">B7</f>
        <v>8.4295718169056114E-19</v>
      </c>
      <c r="F7" s="107">
        <f>E7*10^(19)</f>
        <v>8.4295718169056109</v>
      </c>
      <c r="G7" s="35"/>
      <c r="H7" s="69">
        <f>E7/ROUND(E7/$C$2,0)</f>
        <v>1.4049286361509353E-19</v>
      </c>
      <c r="I7" s="35"/>
      <c r="J7" s="6"/>
      <c r="L7" s="5">
        <f>IF($E7=0, 0, ($E7/ROUND($E7/L$3,0)-L$3)^2)</f>
        <v>9.0385642241212382E-41</v>
      </c>
      <c r="M7" s="5">
        <f t="shared" ref="M7:BX10" si="51">IF($E7=0, 0, ($E7/ROUND($E7/M$3,0)-M$3)^2)</f>
        <v>9.4228496795175094E-41</v>
      </c>
      <c r="N7" s="5">
        <f t="shared" si="51"/>
        <v>9.8151351349137345E-41</v>
      </c>
      <c r="O7" s="5">
        <f t="shared" si="51"/>
        <v>1.0215420590310005E-40</v>
      </c>
      <c r="P7" s="5">
        <f t="shared" si="51"/>
        <v>1.0623706045706278E-40</v>
      </c>
      <c r="Q7" s="5">
        <f t="shared" si="51"/>
        <v>1.103999150110255E-40</v>
      </c>
      <c r="R7" s="5">
        <f t="shared" si="51"/>
        <v>1.1464276956498772E-40</v>
      </c>
      <c r="S7" s="5">
        <f t="shared" si="51"/>
        <v>1.1896562411895045E-40</v>
      </c>
      <c r="T7" s="5">
        <f t="shared" si="51"/>
        <v>1.2336847867291319E-40</v>
      </c>
      <c r="U7" s="5">
        <f t="shared" si="51"/>
        <v>1.2785133322687593E-40</v>
      </c>
      <c r="V7" s="5">
        <f t="shared" si="51"/>
        <v>1.3241418778083811E-40</v>
      </c>
      <c r="W7" s="5">
        <f t="shared" si="51"/>
        <v>1.3705704233480085E-40</v>
      </c>
      <c r="X7" s="5">
        <f t="shared" si="51"/>
        <v>1.417798968887636E-40</v>
      </c>
      <c r="Y7" s="5">
        <f t="shared" si="51"/>
        <v>1.4658275144272635E-40</v>
      </c>
      <c r="Z7" s="5">
        <f t="shared" si="51"/>
        <v>1.5146560599668851E-40</v>
      </c>
      <c r="AA7" s="5">
        <f t="shared" si="51"/>
        <v>1.5642846055065126E-40</v>
      </c>
      <c r="AB7" s="5">
        <f>IF($E7=0, 0, ($E7/ROUND($E7/AB$3,0)-AB$3)^2)</f>
        <v>1.6147131510461401E-40</v>
      </c>
      <c r="AC7" s="5">
        <f t="shared" si="51"/>
        <v>2.3077973801491697E-40</v>
      </c>
      <c r="AD7" s="5">
        <f t="shared" si="51"/>
        <v>2.2474316347967187E-40</v>
      </c>
      <c r="AE7" s="5">
        <f t="shared" si="51"/>
        <v>2.187865889444268E-40</v>
      </c>
      <c r="AF7" s="5">
        <f t="shared" si="51"/>
        <v>2.1291001440918172E-40</v>
      </c>
      <c r="AG7" s="5">
        <f t="shared" si="51"/>
        <v>2.0711343987393731E-40</v>
      </c>
      <c r="AH7" s="5">
        <f t="shared" si="51"/>
        <v>2.0139686533869224E-40</v>
      </c>
      <c r="AI7" s="5">
        <f t="shared" si="51"/>
        <v>1.9576029080344716E-40</v>
      </c>
      <c r="AJ7" s="5">
        <f t="shared" si="51"/>
        <v>1.902037162682021E-40</v>
      </c>
      <c r="AK7" s="5">
        <f t="shared" si="51"/>
        <v>1.8472714173295768E-40</v>
      </c>
      <c r="AL7" s="5">
        <f t="shared" si="51"/>
        <v>1.7933056719771259E-40</v>
      </c>
      <c r="AM7" s="5">
        <f t="shared" si="51"/>
        <v>1.7401399266246753E-40</v>
      </c>
      <c r="AN7" s="5">
        <f t="shared" si="51"/>
        <v>1.6877741812722309E-40</v>
      </c>
      <c r="AO7" s="5">
        <f t="shared" si="51"/>
        <v>1.6362084359197803E-40</v>
      </c>
      <c r="AP7" s="5">
        <f t="shared" si="51"/>
        <v>1.5854426905673297E-40</v>
      </c>
      <c r="AQ7" s="5">
        <f t="shared" si="51"/>
        <v>1.5354769452148792E-40</v>
      </c>
      <c r="AR7" s="5">
        <f t="shared" si="51"/>
        <v>1.4863111998624346E-40</v>
      </c>
      <c r="AS7" s="5">
        <f t="shared" si="51"/>
        <v>1.437945454509984E-40</v>
      </c>
      <c r="AT7" s="5">
        <f t="shared" si="51"/>
        <v>1.3903797091575335E-40</v>
      </c>
      <c r="AU7" s="5">
        <f t="shared" si="51"/>
        <v>1.3436139638050833E-40</v>
      </c>
      <c r="AV7" s="5">
        <f t="shared" si="51"/>
        <v>1.2976482184526384E-40</v>
      </c>
      <c r="AW7" s="5">
        <f t="shared" si="51"/>
        <v>1.2524824731001878E-40</v>
      </c>
      <c r="AX7" s="5">
        <f t="shared" si="51"/>
        <v>1.2081167277477376E-40</v>
      </c>
      <c r="AY7" s="5">
        <f t="shared" si="51"/>
        <v>1.1645509823952872E-40</v>
      </c>
      <c r="AZ7" s="5">
        <f t="shared" si="51"/>
        <v>1.1217852370428421E-40</v>
      </c>
      <c r="BA7" s="5">
        <f t="shared" si="51"/>
        <v>1.0798194916903917E-40</v>
      </c>
      <c r="BB7" s="5">
        <f t="shared" si="51"/>
        <v>1.0386537463379415E-40</v>
      </c>
      <c r="BC7" s="5">
        <f t="shared" si="51"/>
        <v>9.98288000985496E-41</v>
      </c>
      <c r="BD7" s="5">
        <f t="shared" si="51"/>
        <v>9.5872225563304593E-41</v>
      </c>
      <c r="BE7" s="5">
        <f t="shared" si="51"/>
        <v>9.1995651028059572E-41</v>
      </c>
      <c r="BF7" s="5">
        <f t="shared" si="51"/>
        <v>8.8199076492814558E-41</v>
      </c>
      <c r="BG7" s="5">
        <f t="shared" si="51"/>
        <v>8.4482501957569989E-41</v>
      </c>
      <c r="BH7" s="5">
        <f t="shared" si="51"/>
        <v>8.0845927422324978E-41</v>
      </c>
      <c r="BI7" s="5">
        <f t="shared" si="51"/>
        <v>7.7289352887079973E-41</v>
      </c>
      <c r="BJ7" s="5">
        <f t="shared" si="51"/>
        <v>7.3812778351834965E-41</v>
      </c>
      <c r="BK7" s="5">
        <f t="shared" si="51"/>
        <v>7.0416203816590381E-41</v>
      </c>
      <c r="BL7" s="5">
        <f t="shared" si="51"/>
        <v>6.7099629281345376E-41</v>
      </c>
      <c r="BM7" s="5">
        <f t="shared" si="51"/>
        <v>6.3863054746100378E-41</v>
      </c>
      <c r="BN7" s="5">
        <f t="shared" si="51"/>
        <v>6.0706480210855763E-41</v>
      </c>
      <c r="BO7" s="5">
        <f t="shared" si="51"/>
        <v>5.7629905675610778E-41</v>
      </c>
      <c r="BP7" s="5">
        <f t="shared" si="51"/>
        <v>5.4633331140365789E-41</v>
      </c>
      <c r="BQ7" s="5">
        <f t="shared" si="51"/>
        <v>5.1716756605120796E-41</v>
      </c>
      <c r="BR7" s="5">
        <f t="shared" si="51"/>
        <v>4.8880182069876157E-41</v>
      </c>
      <c r="BS7" s="5">
        <f t="shared" si="51"/>
        <v>4.6123607534631178E-41</v>
      </c>
      <c r="BT7" s="5">
        <f t="shared" si="51"/>
        <v>4.34470329993862E-41</v>
      </c>
      <c r="BU7" s="5">
        <f t="shared" si="51"/>
        <v>4.0850458464141229E-41</v>
      </c>
      <c r="BV7" s="5">
        <f t="shared" si="51"/>
        <v>3.833388392889656E-41</v>
      </c>
      <c r="BW7" s="5">
        <f t="shared" si="51"/>
        <v>3.5897309393651878E-41</v>
      </c>
      <c r="BX7" s="5">
        <f t="shared" si="51"/>
        <v>3.3540734858406901E-41</v>
      </c>
      <c r="BY7" s="5">
        <f t="shared" ref="BY7:DH14" si="52">IF($E7=0, 0, ($E7/ROUND($E7/BY$3,0)-BY$3)^2)</f>
        <v>3.1264160323161931E-41</v>
      </c>
      <c r="BZ7" s="5">
        <f t="shared" si="52"/>
        <v>2.9067585787917228E-41</v>
      </c>
      <c r="CA7" s="5">
        <f t="shared" si="52"/>
        <v>2.6951011252672255E-41</v>
      </c>
      <c r="CB7" s="5">
        <f t="shared" si="52"/>
        <v>2.4914436717427295E-41</v>
      </c>
      <c r="CC7" s="5">
        <f t="shared" si="52"/>
        <v>2.2957862182182336E-41</v>
      </c>
      <c r="CD7" s="5">
        <f t="shared" si="52"/>
        <v>2.1081287646937603E-41</v>
      </c>
      <c r="CE7" s="5">
        <f t="shared" si="52"/>
        <v>1.9284713111692647E-41</v>
      </c>
      <c r="CF7" s="5">
        <f t="shared" si="52"/>
        <v>1.7568138576447695E-41</v>
      </c>
      <c r="CG7" s="5">
        <f t="shared" si="52"/>
        <v>1.5931564041202941E-41</v>
      </c>
      <c r="CH7" s="5">
        <f t="shared" si="52"/>
        <v>1.437498950595799E-41</v>
      </c>
      <c r="CI7" s="5">
        <f t="shared" si="52"/>
        <v>1.2898414970713043E-41</v>
      </c>
      <c r="CJ7" s="5">
        <f t="shared" si="52"/>
        <v>1.1501840435468102E-41</v>
      </c>
      <c r="CK7" s="5">
        <f t="shared" si="52"/>
        <v>1.0185265900223322E-41</v>
      </c>
      <c r="CL7" s="5">
        <f t="shared" si="52"/>
        <v>8.9486913649783822E-42</v>
      </c>
      <c r="CM7" s="5">
        <f t="shared" si="52"/>
        <v>7.7921168297334487E-42</v>
      </c>
      <c r="CN7" s="5">
        <f t="shared" si="52"/>
        <v>6.7155422944885192E-42</v>
      </c>
      <c r="CO7" s="5">
        <f t="shared" si="52"/>
        <v>5.7189677592437117E-42</v>
      </c>
      <c r="CP7" s="5">
        <f t="shared" si="52"/>
        <v>4.802393223998784E-42</v>
      </c>
      <c r="CQ7" s="5">
        <f t="shared" si="52"/>
        <v>3.9658186887538611E-42</v>
      </c>
      <c r="CR7" s="5">
        <f t="shared" si="52"/>
        <v>3.209244153508944E-42</v>
      </c>
      <c r="CS7" s="5">
        <f t="shared" si="52"/>
        <v>2.5326696182641092E-42</v>
      </c>
      <c r="CT7" s="5">
        <f t="shared" si="52"/>
        <v>1.936095083019193E-42</v>
      </c>
      <c r="CU7" s="5">
        <f t="shared" si="52"/>
        <v>1.4195205477742821E-42</v>
      </c>
      <c r="CV7" s="5">
        <f t="shared" si="52"/>
        <v>9.8294601252942425E-43</v>
      </c>
      <c r="CW7" s="5">
        <f t="shared" si="52"/>
        <v>6.2637147728451452E-43</v>
      </c>
      <c r="CX7" s="5">
        <f t="shared" si="52"/>
        <v>3.4979694203960998E-43</v>
      </c>
      <c r="CY7" s="5">
        <f t="shared" si="52"/>
        <v>1.5322240679471076E-43</v>
      </c>
      <c r="CZ7" s="5">
        <f t="shared" si="52"/>
        <v>3.6647871549826097E-44</v>
      </c>
      <c r="DA7" s="5">
        <f t="shared" si="52"/>
        <v>7.3336304927887419E-47</v>
      </c>
      <c r="DB7" s="5">
        <f t="shared" si="52"/>
        <v>4.349880106003499E-44</v>
      </c>
      <c r="DC7" s="5">
        <f t="shared" si="52"/>
        <v>1.6692426581514741E-43</v>
      </c>
      <c r="DD7" s="5">
        <f t="shared" si="52"/>
        <v>3.7034973057023583E-43</v>
      </c>
      <c r="DE7" s="5">
        <f t="shared" si="52"/>
        <v>6.5377519532534926E-43</v>
      </c>
      <c r="DF7" s="5">
        <f t="shared" si="52"/>
        <v>1.017200660080468E-42</v>
      </c>
      <c r="DG7" s="5">
        <f t="shared" si="52"/>
        <v>1.4606261248355338E-42</v>
      </c>
      <c r="DH7" s="5">
        <f t="shared" si="52"/>
        <v>1.9840515895906536E-42</v>
      </c>
    </row>
    <row r="8" spans="2:112" x14ac:dyDescent="0.25">
      <c r="B8" s="5">
        <f>'goccia (1)'!M17</f>
        <v>8.7191121851700564E-19</v>
      </c>
      <c r="D8">
        <v>12</v>
      </c>
      <c r="E8" s="5">
        <f t="shared" si="50"/>
        <v>8.7191121851700564E-19</v>
      </c>
      <c r="F8" s="107">
        <f t="shared" ref="F8:F71" si="53">E8*10^(19)</f>
        <v>8.7191121851700562</v>
      </c>
      <c r="G8" s="35"/>
      <c r="H8" s="100">
        <f t="shared" ref="H8:H71" si="54">E8/ROUND(E8/$C$2,0)</f>
        <v>1.4531853641950093E-19</v>
      </c>
      <c r="I8" s="35"/>
      <c r="J8" s="6"/>
      <c r="L8" s="5">
        <f t="shared" ref="L8:AA30" si="55">IF($E8=0, 0, ($E8/ROUND($E8/L$3,0)-L$3)^2)</f>
        <v>2.1916101255539124E-41</v>
      </c>
      <c r="M8" s="5">
        <f t="shared" si="51"/>
        <v>2.3828686687738815E-41</v>
      </c>
      <c r="N8" s="5">
        <f t="shared" si="51"/>
        <v>2.5821272119938264E-41</v>
      </c>
      <c r="O8" s="5">
        <f t="shared" si="51"/>
        <v>2.7893857552137958E-41</v>
      </c>
      <c r="P8" s="5">
        <f t="shared" si="51"/>
        <v>3.0046442984337654E-41</v>
      </c>
      <c r="Q8" s="5">
        <f t="shared" si="51"/>
        <v>3.2279028416537357E-41</v>
      </c>
      <c r="R8" s="5">
        <f t="shared" si="51"/>
        <v>3.459161384873678E-41</v>
      </c>
      <c r="S8" s="5">
        <f t="shared" si="51"/>
        <v>3.6984199280936486E-41</v>
      </c>
      <c r="T8" s="5">
        <f t="shared" si="51"/>
        <v>3.9456784713136193E-41</v>
      </c>
      <c r="U8" s="5">
        <f t="shared" si="51"/>
        <v>4.2009370145335907E-41</v>
      </c>
      <c r="V8" s="5">
        <f t="shared" si="51"/>
        <v>4.4641955577535306E-41</v>
      </c>
      <c r="W8" s="5">
        <f t="shared" si="51"/>
        <v>4.7354541009735018E-41</v>
      </c>
      <c r="X8" s="5">
        <f t="shared" si="51"/>
        <v>5.0147126441934736E-41</v>
      </c>
      <c r="Y8" s="5">
        <f t="shared" si="51"/>
        <v>5.3019711874134461E-41</v>
      </c>
      <c r="Z8" s="5">
        <f t="shared" si="51"/>
        <v>5.5972297306333836E-41</v>
      </c>
      <c r="AA8" s="5">
        <f t="shared" si="51"/>
        <v>5.9004882738533564E-41</v>
      </c>
      <c r="AB8" s="5">
        <f t="shared" si="51"/>
        <v>6.2117468170733299E-41</v>
      </c>
      <c r="AC8" s="5">
        <f t="shared" si="51"/>
        <v>6.5310053602932642E-41</v>
      </c>
      <c r="AD8" s="5">
        <f t="shared" si="51"/>
        <v>6.858263903513238E-41</v>
      </c>
      <c r="AE8" s="5">
        <f t="shared" si="51"/>
        <v>7.1935224467332114E-41</v>
      </c>
      <c r="AF8" s="5">
        <f t="shared" si="51"/>
        <v>7.5367809899531855E-41</v>
      </c>
      <c r="AG8" s="5">
        <f t="shared" si="51"/>
        <v>7.8880395331731174E-41</v>
      </c>
      <c r="AH8" s="5">
        <f t="shared" si="51"/>
        <v>8.2472980763930918E-41</v>
      </c>
      <c r="AI8" s="5">
        <f t="shared" si="51"/>
        <v>8.6145566196130668E-41</v>
      </c>
      <c r="AJ8" s="5">
        <f t="shared" si="51"/>
        <v>8.9898151628330425E-41</v>
      </c>
      <c r="AK8" s="5">
        <f t="shared" si="51"/>
        <v>9.373073706052972E-41</v>
      </c>
      <c r="AL8" s="5">
        <f t="shared" si="51"/>
        <v>9.764332249272948E-41</v>
      </c>
      <c r="AM8" s="5">
        <f t="shared" si="51"/>
        <v>1.0163590792492925E-40</v>
      </c>
      <c r="AN8" s="5">
        <f t="shared" si="51"/>
        <v>1.0570849335712851E-40</v>
      </c>
      <c r="AO8" s="5">
        <f t="shared" si="51"/>
        <v>1.0986107878932827E-40</v>
      </c>
      <c r="AP8" s="5">
        <f t="shared" si="51"/>
        <v>1.1409366422152804E-40</v>
      </c>
      <c r="AQ8" s="5">
        <f t="shared" si="51"/>
        <v>1.1840624965372781E-40</v>
      </c>
      <c r="AR8" s="5">
        <f t="shared" si="51"/>
        <v>1.2279883508592706E-40</v>
      </c>
      <c r="AS8" s="5">
        <f t="shared" si="51"/>
        <v>1.2727142051812682E-40</v>
      </c>
      <c r="AT8" s="5">
        <f t="shared" si="51"/>
        <v>1.3182400595032662E-40</v>
      </c>
      <c r="AU8" s="5">
        <f t="shared" si="51"/>
        <v>1.3645659138252639E-40</v>
      </c>
      <c r="AV8" s="5">
        <f t="shared" si="51"/>
        <v>1.4116917681472561E-40</v>
      </c>
      <c r="AW8" s="5">
        <f t="shared" si="51"/>
        <v>1.459617622469254E-40</v>
      </c>
      <c r="AX8" s="5">
        <f t="shared" si="51"/>
        <v>1.508343476791252E-40</v>
      </c>
      <c r="AY8" s="5">
        <f t="shared" si="51"/>
        <v>1.5578693311132498E-40</v>
      </c>
      <c r="AZ8" s="5">
        <f t="shared" si="51"/>
        <v>1.6081951854352418E-40</v>
      </c>
      <c r="BA8" s="5">
        <f t="shared" si="51"/>
        <v>1.6593210397572398E-40</v>
      </c>
      <c r="BB8" s="5">
        <f t="shared" si="51"/>
        <v>1.7112468940792379E-40</v>
      </c>
      <c r="BC8" s="5">
        <f t="shared" si="51"/>
        <v>2.4907921631354459E-40</v>
      </c>
      <c r="BD8" s="5">
        <f t="shared" si="51"/>
        <v>2.4280631883218394E-40</v>
      </c>
      <c r="BE8" s="5">
        <f t="shared" si="51"/>
        <v>2.3661342135082328E-40</v>
      </c>
      <c r="BF8" s="5">
        <f t="shared" si="51"/>
        <v>2.3050052386946264E-40</v>
      </c>
      <c r="BG8" s="5">
        <f t="shared" si="51"/>
        <v>2.2446762638810272E-40</v>
      </c>
      <c r="BH8" s="5">
        <f t="shared" si="51"/>
        <v>2.1851472890674206E-40</v>
      </c>
      <c r="BI8" s="5">
        <f t="shared" si="51"/>
        <v>2.1264183142538142E-40</v>
      </c>
      <c r="BJ8" s="5">
        <f t="shared" si="51"/>
        <v>2.0684893394402081E-40</v>
      </c>
      <c r="BK8" s="5">
        <f t="shared" si="51"/>
        <v>2.0113603646266084E-40</v>
      </c>
      <c r="BL8" s="5">
        <f t="shared" si="51"/>
        <v>1.955031389813002E-40</v>
      </c>
      <c r="BM8" s="5">
        <f t="shared" si="51"/>
        <v>1.8995024149993959E-40</v>
      </c>
      <c r="BN8" s="5">
        <f t="shared" si="51"/>
        <v>1.8447734401857961E-40</v>
      </c>
      <c r="BO8" s="5">
        <f t="shared" si="51"/>
        <v>1.79084446537219E-40</v>
      </c>
      <c r="BP8" s="5">
        <f t="shared" si="51"/>
        <v>1.7377154905585836E-40</v>
      </c>
      <c r="BQ8" s="5">
        <f t="shared" si="51"/>
        <v>1.6853865157449774E-40</v>
      </c>
      <c r="BR8" s="5">
        <f t="shared" si="51"/>
        <v>1.6338575409313775E-40</v>
      </c>
      <c r="BS8" s="5">
        <f t="shared" si="51"/>
        <v>1.5831285661177714E-40</v>
      </c>
      <c r="BT8" s="5">
        <f t="shared" si="51"/>
        <v>1.5331995913041651E-40</v>
      </c>
      <c r="BU8" s="5">
        <f t="shared" si="51"/>
        <v>1.4840706164905591E-40</v>
      </c>
      <c r="BV8" s="5">
        <f t="shared" si="51"/>
        <v>1.4357416416769589E-40</v>
      </c>
      <c r="BW8" s="5">
        <f t="shared" si="51"/>
        <v>1.3882126668633585E-40</v>
      </c>
      <c r="BX8" s="5">
        <f t="shared" si="51"/>
        <v>1.3414836920497523E-40</v>
      </c>
      <c r="BY8" s="5">
        <f t="shared" si="52"/>
        <v>1.2955547172361462E-40</v>
      </c>
      <c r="BZ8" s="5">
        <f t="shared" si="52"/>
        <v>1.2504257424225456E-40</v>
      </c>
      <c r="CA8" s="5">
        <f t="shared" si="52"/>
        <v>1.2060967676089396E-40</v>
      </c>
      <c r="CB8" s="5">
        <f t="shared" si="52"/>
        <v>1.1625677927953337E-40</v>
      </c>
      <c r="CC8" s="5">
        <f t="shared" si="52"/>
        <v>1.1198388179817278E-40</v>
      </c>
      <c r="CD8" s="5">
        <f t="shared" si="52"/>
        <v>1.0779098431681269E-40</v>
      </c>
      <c r="CE8" s="5">
        <f t="shared" si="52"/>
        <v>1.036780868354521E-40</v>
      </c>
      <c r="CF8" s="5">
        <f t="shared" si="52"/>
        <v>9.9645189354091507E-41</v>
      </c>
      <c r="CG8" s="5">
        <f t="shared" si="52"/>
        <v>9.5692291872731395E-41</v>
      </c>
      <c r="CH8" s="5">
        <f t="shared" si="52"/>
        <v>9.181939439137081E-41</v>
      </c>
      <c r="CI8" s="5">
        <f t="shared" si="52"/>
        <v>8.8026496910010222E-41</v>
      </c>
      <c r="CJ8" s="5">
        <f t="shared" si="52"/>
        <v>8.431359942864965E-41</v>
      </c>
      <c r="CK8" s="5">
        <f t="shared" si="52"/>
        <v>8.0680701947289514E-41</v>
      </c>
      <c r="CL8" s="5">
        <f t="shared" si="52"/>
        <v>7.7127804465928935E-41</v>
      </c>
      <c r="CM8" s="5">
        <f t="shared" si="52"/>
        <v>7.3654906984568373E-41</v>
      </c>
      <c r="CN8" s="5">
        <f t="shared" si="52"/>
        <v>7.0262009503207807E-41</v>
      </c>
      <c r="CO8" s="5">
        <f t="shared" si="52"/>
        <v>6.6949112021847636E-41</v>
      </c>
      <c r="CP8" s="5">
        <f t="shared" si="52"/>
        <v>6.3716214540487074E-41</v>
      </c>
      <c r="CQ8" s="5">
        <f t="shared" si="52"/>
        <v>6.0563317059126518E-41</v>
      </c>
      <c r="CR8" s="5">
        <f t="shared" si="52"/>
        <v>5.7490419577765969E-41</v>
      </c>
      <c r="CS8" s="5">
        <f t="shared" si="52"/>
        <v>5.4497522096405773E-41</v>
      </c>
      <c r="CT8" s="5">
        <f t="shared" si="52"/>
        <v>5.1584624615045226E-41</v>
      </c>
      <c r="CU8" s="5">
        <f t="shared" si="52"/>
        <v>4.8751727133684677E-41</v>
      </c>
      <c r="CV8" s="5">
        <f t="shared" si="52"/>
        <v>4.599882965232446E-41</v>
      </c>
      <c r="CW8" s="5">
        <f t="shared" si="52"/>
        <v>4.3325932170963918E-41</v>
      </c>
      <c r="CX8" s="5">
        <f t="shared" si="52"/>
        <v>4.0733034689603378E-41</v>
      </c>
      <c r="CY8" s="5">
        <f t="shared" si="52"/>
        <v>3.8220137208242845E-41</v>
      </c>
      <c r="CZ8" s="5">
        <f t="shared" si="52"/>
        <v>3.5787239726882603E-41</v>
      </c>
      <c r="DA8" s="5">
        <f t="shared" si="52"/>
        <v>3.3434342245522073E-41</v>
      </c>
      <c r="DB8" s="5">
        <f t="shared" si="52"/>
        <v>3.1161444764161544E-41</v>
      </c>
      <c r="DC8" s="5">
        <f t="shared" si="52"/>
        <v>2.8968547282801022E-41</v>
      </c>
      <c r="DD8" s="5">
        <f t="shared" si="52"/>
        <v>2.6855649801440751E-41</v>
      </c>
      <c r="DE8" s="5">
        <f t="shared" si="52"/>
        <v>2.4822752320080231E-41</v>
      </c>
      <c r="DF8" s="5">
        <f t="shared" si="52"/>
        <v>2.2869854838719714E-41</v>
      </c>
      <c r="DG8" s="5">
        <f t="shared" si="52"/>
        <v>2.0996957357359424E-41</v>
      </c>
      <c r="DH8" s="5">
        <f t="shared" si="52"/>
        <v>1.9204059875998907E-41</v>
      </c>
    </row>
    <row r="9" spans="2:112" x14ac:dyDescent="0.25">
      <c r="B9" s="5">
        <f>'goccia (1)'!M18</f>
        <v>9.0874455061097497E-19</v>
      </c>
      <c r="D9">
        <v>13</v>
      </c>
      <c r="E9" s="5">
        <f t="shared" si="50"/>
        <v>9.0874455061097497E-19</v>
      </c>
      <c r="F9" s="107">
        <f t="shared" si="53"/>
        <v>9.0874455061097503</v>
      </c>
      <c r="G9" s="35"/>
      <c r="H9" s="100">
        <f t="shared" si="54"/>
        <v>1.5145742510182916E-19</v>
      </c>
      <c r="I9" s="35"/>
      <c r="J9" s="6"/>
      <c r="L9" s="5">
        <f t="shared" si="55"/>
        <v>2.1240879274417521E-42</v>
      </c>
      <c r="M9" s="5">
        <f t="shared" si="51"/>
        <v>1.5811178867100694E-42</v>
      </c>
      <c r="N9" s="5">
        <f t="shared" si="51"/>
        <v>1.1181478459784429E-42</v>
      </c>
      <c r="O9" s="5">
        <f t="shared" si="51"/>
        <v>7.3517780524676121E-43</v>
      </c>
      <c r="P9" s="5">
        <f t="shared" si="51"/>
        <v>4.3220776451508477E-43</v>
      </c>
      <c r="Q9" s="5">
        <f t="shared" si="51"/>
        <v>2.0923772378341368E-43</v>
      </c>
      <c r="R9" s="5">
        <f t="shared" si="51"/>
        <v>6.6267683051760282E-44</v>
      </c>
      <c r="S9" s="5">
        <f t="shared" si="51"/>
        <v>3.2976423200901681E-45</v>
      </c>
      <c r="T9" s="5">
        <f t="shared" si="51"/>
        <v>2.032760158842537E-44</v>
      </c>
      <c r="U9" s="5">
        <f t="shared" si="51"/>
        <v>1.1735756085676588E-43</v>
      </c>
      <c r="V9" s="5">
        <f t="shared" si="51"/>
        <v>2.9438752012508556E-43</v>
      </c>
      <c r="W9" s="5">
        <f t="shared" si="51"/>
        <v>5.514174793934271E-43</v>
      </c>
      <c r="X9" s="5">
        <f t="shared" si="51"/>
        <v>8.8844743866177397E-43</v>
      </c>
      <c r="Y9" s="5">
        <f t="shared" si="51"/>
        <v>1.3054773979301261E-42</v>
      </c>
      <c r="Z9" s="5">
        <f t="shared" si="51"/>
        <v>1.8025073571984188E-42</v>
      </c>
      <c r="AA9" s="5">
        <f t="shared" si="51"/>
        <v>2.379537316466772E-42</v>
      </c>
      <c r="AB9" s="5">
        <f t="shared" si="51"/>
        <v>3.0365672757351303E-42</v>
      </c>
      <c r="AC9" s="5">
        <f t="shared" si="51"/>
        <v>3.7735972350034009E-42</v>
      </c>
      <c r="AD9" s="5">
        <f t="shared" si="51"/>
        <v>4.5906271942717603E-42</v>
      </c>
      <c r="AE9" s="5">
        <f t="shared" si="51"/>
        <v>5.4876571535401251E-42</v>
      </c>
      <c r="AF9" s="5">
        <f t="shared" si="51"/>
        <v>6.4646871128084945E-42</v>
      </c>
      <c r="AG9" s="5">
        <f t="shared" si="51"/>
        <v>7.5217170720767387E-42</v>
      </c>
      <c r="AH9" s="5">
        <f t="shared" si="51"/>
        <v>8.6587470313451093E-42</v>
      </c>
      <c r="AI9" s="5">
        <f t="shared" si="51"/>
        <v>9.8757769906134853E-42</v>
      </c>
      <c r="AJ9" s="5">
        <f t="shared" si="51"/>
        <v>1.1172806949881868E-41</v>
      </c>
      <c r="AK9" s="5">
        <f t="shared" si="51"/>
        <v>1.2549836909150084E-41</v>
      </c>
      <c r="AL9" s="5">
        <f t="shared" si="51"/>
        <v>1.4006866868418467E-41</v>
      </c>
      <c r="AM9" s="5">
        <f t="shared" si="51"/>
        <v>1.5543896827686854E-41</v>
      </c>
      <c r="AN9" s="5">
        <f t="shared" si="51"/>
        <v>1.7160926786955049E-41</v>
      </c>
      <c r="AO9" s="5">
        <f t="shared" si="51"/>
        <v>1.8857956746223436E-41</v>
      </c>
      <c r="AP9" s="5">
        <f t="shared" si="51"/>
        <v>2.0634986705491831E-41</v>
      </c>
      <c r="AQ9" s="5">
        <f t="shared" si="51"/>
        <v>2.2492016664760231E-41</v>
      </c>
      <c r="AR9" s="5">
        <f t="shared" si="51"/>
        <v>2.4429046624028397E-41</v>
      </c>
      <c r="AS9" s="5">
        <f t="shared" si="51"/>
        <v>2.6446076583296801E-41</v>
      </c>
      <c r="AT9" s="5">
        <f t="shared" si="51"/>
        <v>2.8543106542565206E-41</v>
      </c>
      <c r="AU9" s="5">
        <f t="shared" si="51"/>
        <v>3.0720136501833618E-41</v>
      </c>
      <c r="AV9" s="5">
        <f t="shared" si="51"/>
        <v>3.2977166461101756E-41</v>
      </c>
      <c r="AW9" s="5">
        <f t="shared" si="51"/>
        <v>3.5314196420370166E-41</v>
      </c>
      <c r="AX9" s="5">
        <f t="shared" si="51"/>
        <v>3.7731226379638583E-41</v>
      </c>
      <c r="AY9" s="5">
        <f t="shared" si="51"/>
        <v>4.0228256338907006E-41</v>
      </c>
      <c r="AZ9" s="5">
        <f t="shared" si="51"/>
        <v>4.280528629817512E-41</v>
      </c>
      <c r="BA9" s="5">
        <f t="shared" si="51"/>
        <v>4.5462316257443546E-41</v>
      </c>
      <c r="BB9" s="5">
        <f t="shared" si="51"/>
        <v>4.8199346216711974E-41</v>
      </c>
      <c r="BC9" s="5">
        <f t="shared" si="51"/>
        <v>5.1016376175980066E-41</v>
      </c>
      <c r="BD9" s="5">
        <f t="shared" si="51"/>
        <v>5.3913406135248492E-41</v>
      </c>
      <c r="BE9" s="5">
        <f t="shared" si="51"/>
        <v>5.6890436094516935E-41</v>
      </c>
      <c r="BF9" s="5">
        <f t="shared" si="51"/>
        <v>5.9947466053785374E-41</v>
      </c>
      <c r="BG9" s="5">
        <f t="shared" si="51"/>
        <v>6.3084496013053432E-41</v>
      </c>
      <c r="BH9" s="5">
        <f t="shared" si="51"/>
        <v>6.6301525972321874E-41</v>
      </c>
      <c r="BI9" s="5">
        <f t="shared" si="51"/>
        <v>6.9598555931590322E-41</v>
      </c>
      <c r="BJ9" s="5">
        <f t="shared" si="51"/>
        <v>7.2975585890858777E-41</v>
      </c>
      <c r="BK9" s="5">
        <f t="shared" si="51"/>
        <v>7.6432615850126811E-41</v>
      </c>
      <c r="BL9" s="5">
        <f t="shared" si="51"/>
        <v>7.9969645809395269E-41</v>
      </c>
      <c r="BM9" s="5">
        <f t="shared" si="51"/>
        <v>8.3586675768663724E-41</v>
      </c>
      <c r="BN9" s="5">
        <f t="shared" si="51"/>
        <v>8.7283705727931737E-41</v>
      </c>
      <c r="BO9" s="5">
        <f t="shared" si="51"/>
        <v>9.1060735687200194E-41</v>
      </c>
      <c r="BP9" s="5">
        <f t="shared" si="51"/>
        <v>9.4917765646468669E-41</v>
      </c>
      <c r="BQ9" s="5">
        <f t="shared" si="51"/>
        <v>9.885479560573714E-41</v>
      </c>
      <c r="BR9" s="5">
        <f t="shared" si="51"/>
        <v>1.0287182556500513E-40</v>
      </c>
      <c r="BS9" s="5">
        <f t="shared" si="51"/>
        <v>1.0696885552427359E-40</v>
      </c>
      <c r="BT9" s="5">
        <f t="shared" si="51"/>
        <v>1.1114588548354206E-40</v>
      </c>
      <c r="BU9" s="5">
        <f t="shared" si="51"/>
        <v>1.1540291544281056E-40</v>
      </c>
      <c r="BV9" s="5">
        <f t="shared" si="51"/>
        <v>1.1973994540207851E-40</v>
      </c>
      <c r="BW9" s="5">
        <f t="shared" si="51"/>
        <v>1.2415697536134645E-40</v>
      </c>
      <c r="BX9" s="5">
        <f t="shared" si="51"/>
        <v>1.2865400532061493E-40</v>
      </c>
      <c r="BY9" s="5">
        <f t="shared" si="52"/>
        <v>1.3323103527988341E-40</v>
      </c>
      <c r="BZ9" s="5">
        <f t="shared" si="52"/>
        <v>1.3788806523915135E-40</v>
      </c>
      <c r="CA9" s="5">
        <f t="shared" si="52"/>
        <v>1.4262509519841983E-40</v>
      </c>
      <c r="CB9" s="5">
        <f t="shared" si="52"/>
        <v>1.4744212515768831E-40</v>
      </c>
      <c r="CC9" s="5">
        <f t="shared" si="52"/>
        <v>1.5233915511695682E-40</v>
      </c>
      <c r="CD9" s="5">
        <f t="shared" si="52"/>
        <v>1.573161850762247E-40</v>
      </c>
      <c r="CE9" s="5">
        <f t="shared" si="52"/>
        <v>1.6237321503549321E-40</v>
      </c>
      <c r="CF9" s="5">
        <f t="shared" si="52"/>
        <v>1.6751024499476171E-40</v>
      </c>
      <c r="CG9" s="5">
        <f t="shared" si="52"/>
        <v>1.7272727495402958E-40</v>
      </c>
      <c r="CH9" s="5">
        <f t="shared" si="52"/>
        <v>1.7802430491329808E-40</v>
      </c>
      <c r="CI9" s="5">
        <f t="shared" si="52"/>
        <v>1.8340133487256659E-40</v>
      </c>
      <c r="CJ9" s="5">
        <f t="shared" si="52"/>
        <v>1.888583648318351E-40</v>
      </c>
      <c r="CK9" s="5">
        <f t="shared" si="52"/>
        <v>2.6728686218361032E-40</v>
      </c>
      <c r="CL9" s="5">
        <f t="shared" si="52"/>
        <v>2.6078729813473213E-40</v>
      </c>
      <c r="CM9" s="5">
        <f t="shared" si="52"/>
        <v>2.5436773408585389E-40</v>
      </c>
      <c r="CN9" s="5">
        <f t="shared" si="52"/>
        <v>2.4802817003697568E-40</v>
      </c>
      <c r="CO9" s="5">
        <f t="shared" si="52"/>
        <v>2.4176860598809822E-40</v>
      </c>
      <c r="CP9" s="5">
        <f t="shared" si="52"/>
        <v>2.3558904193922002E-40</v>
      </c>
      <c r="CQ9" s="5">
        <f t="shared" si="52"/>
        <v>2.2948947789034185E-40</v>
      </c>
      <c r="CR9" s="5">
        <f t="shared" si="52"/>
        <v>2.2346991384146366E-40</v>
      </c>
      <c r="CS9" s="5">
        <f t="shared" si="52"/>
        <v>2.1753034979258615E-40</v>
      </c>
      <c r="CT9" s="5">
        <f t="shared" si="52"/>
        <v>2.1167078574370798E-40</v>
      </c>
      <c r="CU9" s="5">
        <f t="shared" si="52"/>
        <v>2.0589122169482979E-40</v>
      </c>
      <c r="CV9" s="5">
        <f t="shared" si="52"/>
        <v>2.0019165764595228E-40</v>
      </c>
      <c r="CW9" s="5">
        <f t="shared" si="52"/>
        <v>1.9457209359707411E-40</v>
      </c>
      <c r="CX9" s="5">
        <f t="shared" si="52"/>
        <v>1.8903252954819592E-40</v>
      </c>
      <c r="CY9" s="5">
        <f t="shared" si="52"/>
        <v>1.8357296549931774E-40</v>
      </c>
      <c r="CZ9" s="5">
        <f t="shared" si="52"/>
        <v>1.781934014504402E-40</v>
      </c>
      <c r="DA9" s="5">
        <f t="shared" si="52"/>
        <v>1.7289383740156203E-40</v>
      </c>
      <c r="DB9" s="5">
        <f t="shared" si="52"/>
        <v>1.6767427335268387E-40</v>
      </c>
      <c r="DC9" s="5">
        <f t="shared" si="52"/>
        <v>1.6253470930380569E-40</v>
      </c>
      <c r="DD9" s="5">
        <f t="shared" si="52"/>
        <v>1.5747514525492813E-40</v>
      </c>
      <c r="DE9" s="5">
        <f t="shared" si="52"/>
        <v>1.5249558120604997E-40</v>
      </c>
      <c r="DF9" s="5">
        <f t="shared" si="52"/>
        <v>1.4759601715717181E-40</v>
      </c>
      <c r="DG9" s="5">
        <f t="shared" si="52"/>
        <v>1.4277645310829424E-40</v>
      </c>
      <c r="DH9" s="5">
        <f t="shared" si="52"/>
        <v>1.3803688905941607E-40</v>
      </c>
    </row>
    <row r="10" spans="2:112" x14ac:dyDescent="0.25">
      <c r="B10" s="5">
        <f>'goccia (1)'!M19</f>
        <v>8.9620130778978581E-19</v>
      </c>
      <c r="D10">
        <v>14</v>
      </c>
      <c r="E10" s="5">
        <f t="shared" si="50"/>
        <v>8.9620130778978581E-19</v>
      </c>
      <c r="F10" s="107">
        <f t="shared" si="53"/>
        <v>8.9620130778978577</v>
      </c>
      <c r="G10" s="35"/>
      <c r="H10" s="100">
        <f t="shared" si="54"/>
        <v>1.4936688463163097E-19</v>
      </c>
      <c r="I10" s="35"/>
      <c r="J10" s="6"/>
      <c r="L10" s="5">
        <f t="shared" si="55"/>
        <v>4.0083506966505017E-43</v>
      </c>
      <c r="M10" s="5">
        <f t="shared" si="51"/>
        <v>6.9408121701267251E-43</v>
      </c>
      <c r="N10" s="5">
        <f t="shared" si="51"/>
        <v>1.0673273643602504E-42</v>
      </c>
      <c r="O10" s="5">
        <f t="shared" si="51"/>
        <v>1.5205735117078738E-42</v>
      </c>
      <c r="P10" s="5">
        <f t="shared" si="51"/>
        <v>2.0538196590555022E-42</v>
      </c>
      <c r="Q10" s="5">
        <f t="shared" si="51"/>
        <v>2.6670658064031363E-42</v>
      </c>
      <c r="R10" s="5">
        <f t="shared" si="51"/>
        <v>3.3603119537506875E-42</v>
      </c>
      <c r="S10" s="5">
        <f t="shared" si="51"/>
        <v>4.1335581010983223E-42</v>
      </c>
      <c r="T10" s="5">
        <f t="shared" si="51"/>
        <v>4.9868042484459626E-42</v>
      </c>
      <c r="U10" s="5">
        <f t="shared" si="51"/>
        <v>5.9200503957936081E-42</v>
      </c>
      <c r="V10" s="5">
        <f t="shared" si="51"/>
        <v>6.9332965431411316E-42</v>
      </c>
      <c r="W10" s="5">
        <f t="shared" si="51"/>
        <v>8.0265426904887789E-42</v>
      </c>
      <c r="X10" s="5">
        <f t="shared" si="51"/>
        <v>9.1997888378364304E-42</v>
      </c>
      <c r="Y10" s="5">
        <f t="shared" si="51"/>
        <v>1.0453034985184087E-41</v>
      </c>
      <c r="Z10" s="5">
        <f t="shared" si="51"/>
        <v>1.1786281132531586E-41</v>
      </c>
      <c r="AA10" s="5">
        <f t="shared" si="51"/>
        <v>1.3199527279879242E-41</v>
      </c>
      <c r="AB10" s="5">
        <f t="shared" si="51"/>
        <v>1.4692773427226907E-41</v>
      </c>
      <c r="AC10" s="5">
        <f t="shared" si="51"/>
        <v>1.626601957457438E-41</v>
      </c>
      <c r="AD10" s="5">
        <f t="shared" si="51"/>
        <v>1.7919265721922046E-41</v>
      </c>
      <c r="AE10" s="5">
        <f t="shared" si="51"/>
        <v>1.9652511869269715E-41</v>
      </c>
      <c r="AF10" s="5">
        <f t="shared" si="51"/>
        <v>2.1465758016617389E-41</v>
      </c>
      <c r="AG10" s="5">
        <f t="shared" si="51"/>
        <v>2.3359004163964838E-41</v>
      </c>
      <c r="AH10" s="5">
        <f t="shared" si="51"/>
        <v>2.5332250311312514E-41</v>
      </c>
      <c r="AI10" s="5">
        <f t="shared" si="51"/>
        <v>2.7385496458660198E-41</v>
      </c>
      <c r="AJ10" s="5">
        <f t="shared" si="51"/>
        <v>2.9518742606007883E-41</v>
      </c>
      <c r="AK10" s="5">
        <f t="shared" si="51"/>
        <v>3.1731988753355304E-41</v>
      </c>
      <c r="AL10" s="5">
        <f t="shared" si="51"/>
        <v>3.4025234900702992E-41</v>
      </c>
      <c r="AM10" s="5">
        <f t="shared" si="51"/>
        <v>3.6398481048050682E-41</v>
      </c>
      <c r="AN10" s="5">
        <f t="shared" si="51"/>
        <v>3.8851727195398082E-41</v>
      </c>
      <c r="AO10" s="5">
        <f t="shared" si="51"/>
        <v>4.1384973342745775E-41</v>
      </c>
      <c r="AP10" s="5">
        <f t="shared" si="51"/>
        <v>4.3998219490093474E-41</v>
      </c>
      <c r="AQ10" s="5">
        <f t="shared" si="51"/>
        <v>4.6691465637441179E-41</v>
      </c>
      <c r="AR10" s="5">
        <f t="shared" si="51"/>
        <v>4.9464711784788555E-41</v>
      </c>
      <c r="AS10" s="5">
        <f t="shared" si="51"/>
        <v>5.2317957932136254E-41</v>
      </c>
      <c r="AT10" s="5">
        <f t="shared" si="51"/>
        <v>5.5251204079483969E-41</v>
      </c>
      <c r="AU10" s="5">
        <f t="shared" si="51"/>
        <v>5.8264450226831681E-41</v>
      </c>
      <c r="AV10" s="5">
        <f t="shared" si="51"/>
        <v>6.1357696374179033E-41</v>
      </c>
      <c r="AW10" s="5">
        <f t="shared" si="51"/>
        <v>6.4530942521526748E-41</v>
      </c>
      <c r="AX10" s="5">
        <f t="shared" si="51"/>
        <v>6.7784188668874469E-41</v>
      </c>
      <c r="AY10" s="5">
        <f t="shared" si="51"/>
        <v>7.1117434816222197E-41</v>
      </c>
      <c r="AZ10" s="5">
        <f t="shared" si="51"/>
        <v>7.4530680963569514E-41</v>
      </c>
      <c r="BA10" s="5">
        <f t="shared" si="51"/>
        <v>7.8023927110917245E-41</v>
      </c>
      <c r="BB10" s="5">
        <f t="shared" si="51"/>
        <v>8.1597173258264973E-41</v>
      </c>
      <c r="BC10" s="5">
        <f t="shared" si="51"/>
        <v>8.5250419405612268E-41</v>
      </c>
      <c r="BD10" s="5">
        <f t="shared" si="51"/>
        <v>8.8983665552960009E-41</v>
      </c>
      <c r="BE10" s="5">
        <f t="shared" si="51"/>
        <v>9.2796911700307746E-41</v>
      </c>
      <c r="BF10" s="5">
        <f t="shared" si="51"/>
        <v>9.669015784765549E-41</v>
      </c>
      <c r="BG10" s="5">
        <f t="shared" si="51"/>
        <v>1.0066340399500275E-40</v>
      </c>
      <c r="BH10" s="5">
        <f t="shared" si="51"/>
        <v>1.0471665014235051E-40</v>
      </c>
      <c r="BI10" s="5">
        <f t="shared" si="51"/>
        <v>1.0884989628969825E-40</v>
      </c>
      <c r="BJ10" s="5">
        <f t="shared" si="51"/>
        <v>1.1306314243704602E-40</v>
      </c>
      <c r="BK10" s="5">
        <f t="shared" si="51"/>
        <v>1.1735638858439325E-40</v>
      </c>
      <c r="BL10" s="5">
        <f t="shared" si="51"/>
        <v>1.2172963473174101E-40</v>
      </c>
      <c r="BM10" s="5">
        <f t="shared" si="51"/>
        <v>1.2618288087908878E-40</v>
      </c>
      <c r="BN10" s="5">
        <f t="shared" si="51"/>
        <v>1.3071612702643601E-40</v>
      </c>
      <c r="BO10" s="5">
        <f t="shared" si="51"/>
        <v>1.3532937317378377E-40</v>
      </c>
      <c r="BP10" s="5">
        <f t="shared" si="51"/>
        <v>1.4002261932113154E-40</v>
      </c>
      <c r="BQ10" s="5">
        <f t="shared" si="51"/>
        <v>1.4479586546847932E-40</v>
      </c>
      <c r="BR10" s="5">
        <f t="shared" si="51"/>
        <v>1.4964911161582651E-40</v>
      </c>
      <c r="BS10" s="5">
        <f t="shared" si="51"/>
        <v>1.5458235776317427E-40</v>
      </c>
      <c r="BT10" s="5">
        <f t="shared" si="51"/>
        <v>1.5959560391052205E-40</v>
      </c>
      <c r="BU10" s="5">
        <f t="shared" si="51"/>
        <v>1.6468885005786985E-40</v>
      </c>
      <c r="BV10" s="5">
        <f t="shared" si="51"/>
        <v>1.6986209620521701E-40</v>
      </c>
      <c r="BW10" s="5">
        <f t="shared" si="51"/>
        <v>1.7511534235256415E-40</v>
      </c>
      <c r="BX10" s="5">
        <f t="shared" ref="M10:BX14" si="56">IF($E10=0, 0, ($E10/ROUND($E10/BX$3,0)-BX$3)^2)</f>
        <v>1.8044858849991195E-40</v>
      </c>
      <c r="BY10" s="5">
        <f t="shared" si="52"/>
        <v>2.6374609547086105E-40</v>
      </c>
      <c r="BZ10" s="5">
        <f t="shared" si="52"/>
        <v>2.5728999084767872E-40</v>
      </c>
      <c r="CA10" s="5">
        <f t="shared" si="52"/>
        <v>2.5091388622449565E-40</v>
      </c>
      <c r="CB10" s="5">
        <f t="shared" si="52"/>
        <v>2.4461778160131261E-40</v>
      </c>
      <c r="CC10" s="5">
        <f t="shared" si="52"/>
        <v>2.3840167697812951E-40</v>
      </c>
      <c r="CD10" s="5">
        <f t="shared" si="52"/>
        <v>2.3226557235494717E-40</v>
      </c>
      <c r="CE10" s="5">
        <f t="shared" si="52"/>
        <v>2.2620946773176412E-40</v>
      </c>
      <c r="CF10" s="5">
        <f t="shared" si="52"/>
        <v>2.2023336310858106E-40</v>
      </c>
      <c r="CG10" s="5">
        <f t="shared" si="52"/>
        <v>2.1433725848539872E-40</v>
      </c>
      <c r="CH10" s="5">
        <f t="shared" si="52"/>
        <v>2.0852115386221563E-40</v>
      </c>
      <c r="CI10" s="5">
        <f t="shared" si="52"/>
        <v>2.0278504923903257E-40</v>
      </c>
      <c r="CJ10" s="5">
        <f t="shared" si="52"/>
        <v>1.9712894461584954E-40</v>
      </c>
      <c r="CK10" s="5">
        <f t="shared" si="52"/>
        <v>1.9155283999266714E-40</v>
      </c>
      <c r="CL10" s="5">
        <f t="shared" si="52"/>
        <v>1.8605673536948408E-40</v>
      </c>
      <c r="CM10" s="5">
        <f t="shared" si="52"/>
        <v>1.8064063074630105E-40</v>
      </c>
      <c r="CN10" s="5">
        <f t="shared" si="52"/>
        <v>1.7530452612311802E-40</v>
      </c>
      <c r="CO10" s="5">
        <f t="shared" si="52"/>
        <v>1.7004842149993561E-40</v>
      </c>
      <c r="CP10" s="5">
        <f t="shared" si="52"/>
        <v>1.6487231687675256E-40</v>
      </c>
      <c r="CQ10" s="5">
        <f t="shared" si="52"/>
        <v>1.5977621225356953E-40</v>
      </c>
      <c r="CR10" s="5">
        <f t="shared" si="52"/>
        <v>1.5476010763038651E-40</v>
      </c>
      <c r="CS10" s="5">
        <f t="shared" si="52"/>
        <v>1.4982400300720406E-40</v>
      </c>
      <c r="CT10" s="5">
        <f t="shared" si="52"/>
        <v>1.4496789838402103E-40</v>
      </c>
      <c r="CU10" s="5">
        <f t="shared" si="52"/>
        <v>1.4019179376083801E-40</v>
      </c>
      <c r="CV10" s="5">
        <f t="shared" si="52"/>
        <v>1.3549568913765557E-40</v>
      </c>
      <c r="CW10" s="5">
        <f t="shared" si="52"/>
        <v>1.3087958451447254E-40</v>
      </c>
      <c r="CX10" s="5">
        <f t="shared" si="52"/>
        <v>1.2634347989128952E-40</v>
      </c>
      <c r="CY10" s="5">
        <f t="shared" si="52"/>
        <v>1.2188737526810652E-40</v>
      </c>
      <c r="CZ10" s="5">
        <f t="shared" si="52"/>
        <v>1.1751127064492402E-40</v>
      </c>
      <c r="DA10" s="5">
        <f t="shared" si="52"/>
        <v>1.1321516602174102E-40</v>
      </c>
      <c r="DB10" s="5">
        <f t="shared" si="52"/>
        <v>1.0899906139855802E-40</v>
      </c>
      <c r="DC10" s="5">
        <f t="shared" si="52"/>
        <v>1.0486295677537501E-40</v>
      </c>
      <c r="DD10" s="5">
        <f t="shared" si="52"/>
        <v>1.008068521521925E-40</v>
      </c>
      <c r="DE10" s="5">
        <f t="shared" si="52"/>
        <v>9.6830747529009503E-41</v>
      </c>
      <c r="DF10" s="5">
        <f t="shared" si="52"/>
        <v>9.2934642905826513E-41</v>
      </c>
      <c r="DG10" s="5">
        <f t="shared" si="52"/>
        <v>8.9118538282643989E-41</v>
      </c>
      <c r="DH10" s="5">
        <f t="shared" si="52"/>
        <v>8.5382433659460992E-41</v>
      </c>
    </row>
    <row r="11" spans="2:112" x14ac:dyDescent="0.25">
      <c r="B11" s="5">
        <f>'goccia (1)'!S16</f>
        <v>8.949167523359732E-19</v>
      </c>
      <c r="D11" s="99">
        <v>15</v>
      </c>
      <c r="E11" s="5">
        <f t="shared" si="50"/>
        <v>8.949167523359732E-19</v>
      </c>
      <c r="F11" s="107">
        <f t="shared" si="53"/>
        <v>8.9491675233597316</v>
      </c>
      <c r="G11" s="35"/>
      <c r="H11" s="100">
        <f t="shared" si="54"/>
        <v>1.4915279205599553E-19</v>
      </c>
      <c r="I11" s="35"/>
      <c r="J11" s="6"/>
      <c r="L11" s="5">
        <f t="shared" si="55"/>
        <v>7.1776130038426986E-43</v>
      </c>
      <c r="M11" s="5">
        <f t="shared" si="56"/>
        <v>1.0966444779860691E-42</v>
      </c>
      <c r="N11" s="5">
        <f t="shared" si="56"/>
        <v>1.5555276555878136E-42</v>
      </c>
      <c r="O11" s="5">
        <f t="shared" si="56"/>
        <v>2.0944108331896137E-42</v>
      </c>
      <c r="P11" s="5">
        <f t="shared" si="56"/>
        <v>2.7132940107914194E-42</v>
      </c>
      <c r="Q11" s="5">
        <f t="shared" si="56"/>
        <v>3.4121771883932304E-42</v>
      </c>
      <c r="R11" s="5">
        <f t="shared" si="56"/>
        <v>4.1910603659949478E-42</v>
      </c>
      <c r="S11" s="5">
        <f t="shared" si="56"/>
        <v>5.0499435435967596E-42</v>
      </c>
      <c r="T11" s="5">
        <f t="shared" si="56"/>
        <v>5.9888267211985768E-42</v>
      </c>
      <c r="U11" s="5">
        <f t="shared" si="56"/>
        <v>7.0077098988003994E-42</v>
      </c>
      <c r="V11" s="5">
        <f t="shared" si="56"/>
        <v>8.1065930764020896E-42</v>
      </c>
      <c r="W11" s="5">
        <f t="shared" si="56"/>
        <v>9.2854762540039139E-42</v>
      </c>
      <c r="X11" s="5">
        <f t="shared" si="56"/>
        <v>1.0544359431605742E-41</v>
      </c>
      <c r="Y11" s="5">
        <f t="shared" si="56"/>
        <v>1.1883242609207576E-41</v>
      </c>
      <c r="Z11" s="5">
        <f t="shared" si="56"/>
        <v>1.3302125786809239E-41</v>
      </c>
      <c r="AA11" s="5">
        <f t="shared" si="56"/>
        <v>1.4801008964411075E-41</v>
      </c>
      <c r="AB11" s="5">
        <f t="shared" si="56"/>
        <v>1.6379892142012914E-41</v>
      </c>
      <c r="AC11" s="5">
        <f t="shared" si="56"/>
        <v>1.8038775319614557E-41</v>
      </c>
      <c r="AD11" s="5">
        <f t="shared" si="56"/>
        <v>1.9777658497216399E-41</v>
      </c>
      <c r="AE11" s="5">
        <f t="shared" si="56"/>
        <v>2.1596541674818246E-41</v>
      </c>
      <c r="AF11" s="5">
        <f t="shared" si="56"/>
        <v>2.3495424852420097E-41</v>
      </c>
      <c r="AG11" s="5">
        <f t="shared" si="56"/>
        <v>2.5474308030021709E-41</v>
      </c>
      <c r="AH11" s="5">
        <f t="shared" si="56"/>
        <v>2.7533191207623563E-41</v>
      </c>
      <c r="AI11" s="5">
        <f t="shared" si="56"/>
        <v>2.9672074385225423E-41</v>
      </c>
      <c r="AJ11" s="5">
        <f t="shared" si="56"/>
        <v>3.1890957562827285E-41</v>
      </c>
      <c r="AK11" s="5">
        <f t="shared" si="56"/>
        <v>3.4189840740428873E-41</v>
      </c>
      <c r="AL11" s="5">
        <f t="shared" si="56"/>
        <v>3.6568723918030738E-41</v>
      </c>
      <c r="AM11" s="5">
        <f t="shared" si="56"/>
        <v>3.902760709563261E-41</v>
      </c>
      <c r="AN11" s="5">
        <f t="shared" si="56"/>
        <v>4.1566490273234172E-41</v>
      </c>
      <c r="AO11" s="5">
        <f t="shared" si="56"/>
        <v>4.4185373450836042E-41</v>
      </c>
      <c r="AP11" s="5">
        <f t="shared" si="56"/>
        <v>4.6884256628437923E-41</v>
      </c>
      <c r="AQ11" s="5">
        <f t="shared" si="56"/>
        <v>4.96631398060398E-41</v>
      </c>
      <c r="AR11" s="5">
        <f t="shared" si="56"/>
        <v>5.2522022983641338E-41</v>
      </c>
      <c r="AS11" s="5">
        <f t="shared" si="56"/>
        <v>5.5460906161243219E-41</v>
      </c>
      <c r="AT11" s="5">
        <f t="shared" si="56"/>
        <v>5.8479789338845106E-41</v>
      </c>
      <c r="AU11" s="5">
        <f t="shared" si="56"/>
        <v>6.1578672516447E-41</v>
      </c>
      <c r="AV11" s="5">
        <f t="shared" si="56"/>
        <v>6.4757555694048513E-41</v>
      </c>
      <c r="AW11" s="5">
        <f t="shared" si="56"/>
        <v>6.801643887165041E-41</v>
      </c>
      <c r="AX11" s="5">
        <f t="shared" si="56"/>
        <v>7.1355322049252303E-41</v>
      </c>
      <c r="AY11" s="5">
        <f t="shared" si="56"/>
        <v>7.4774205226854214E-41</v>
      </c>
      <c r="AZ11" s="5">
        <f t="shared" si="56"/>
        <v>7.8273088404455692E-41</v>
      </c>
      <c r="BA11" s="5">
        <f t="shared" si="56"/>
        <v>8.1851971582057605E-41</v>
      </c>
      <c r="BB11" s="5">
        <f t="shared" si="56"/>
        <v>8.5510854759659515E-41</v>
      </c>
      <c r="BC11" s="5">
        <f t="shared" si="56"/>
        <v>8.9249737937260972E-41</v>
      </c>
      <c r="BD11" s="5">
        <f t="shared" si="56"/>
        <v>9.3068621114862885E-41</v>
      </c>
      <c r="BE11" s="5">
        <f t="shared" si="56"/>
        <v>9.6967504292464804E-41</v>
      </c>
      <c r="BF11" s="5">
        <f t="shared" si="56"/>
        <v>1.0094638747006673E-40</v>
      </c>
      <c r="BG11" s="5">
        <f t="shared" si="56"/>
        <v>1.0500527064766815E-40</v>
      </c>
      <c r="BH11" s="5">
        <f t="shared" si="56"/>
        <v>1.0914415382527009E-40</v>
      </c>
      <c r="BI11" s="5">
        <f t="shared" si="56"/>
        <v>1.1336303700287202E-40</v>
      </c>
      <c r="BJ11" s="5">
        <f t="shared" si="56"/>
        <v>1.1766192018047395E-40</v>
      </c>
      <c r="BK11" s="5">
        <f t="shared" si="56"/>
        <v>1.2204080335807536E-40</v>
      </c>
      <c r="BL11" s="5">
        <f t="shared" si="56"/>
        <v>1.2649968653567728E-40</v>
      </c>
      <c r="BM11" s="5">
        <f t="shared" si="56"/>
        <v>1.3103856971327923E-40</v>
      </c>
      <c r="BN11" s="5">
        <f t="shared" si="56"/>
        <v>1.3565745289088062E-40</v>
      </c>
      <c r="BO11" s="5">
        <f t="shared" si="56"/>
        <v>1.4035633606848257E-40</v>
      </c>
      <c r="BP11" s="5">
        <f t="shared" si="56"/>
        <v>1.451352192460845E-40</v>
      </c>
      <c r="BQ11" s="5">
        <f t="shared" si="56"/>
        <v>1.4999410242368646E-40</v>
      </c>
      <c r="BR11" s="5">
        <f t="shared" si="56"/>
        <v>1.5493298560128781E-40</v>
      </c>
      <c r="BS11" s="5">
        <f t="shared" si="56"/>
        <v>1.5995186877888976E-40</v>
      </c>
      <c r="BT11" s="5">
        <f t="shared" si="56"/>
        <v>1.6505075195649174E-40</v>
      </c>
      <c r="BU11" s="5">
        <f t="shared" si="56"/>
        <v>1.702296351340937E-40</v>
      </c>
      <c r="BV11" s="5">
        <f t="shared" si="56"/>
        <v>1.7548851831169502E-40</v>
      </c>
      <c r="BW11" s="5">
        <f t="shared" si="56"/>
        <v>1.8082740148929634E-40</v>
      </c>
      <c r="BX11" s="5">
        <f t="shared" si="56"/>
        <v>2.6190083234404906E-40</v>
      </c>
      <c r="BY11" s="5">
        <f t="shared" si="52"/>
        <v>2.5546749215717096E-40</v>
      </c>
      <c r="BZ11" s="5">
        <f t="shared" si="52"/>
        <v>2.4911415197029367E-40</v>
      </c>
      <c r="CA11" s="5">
        <f t="shared" si="52"/>
        <v>2.428408117834156E-40</v>
      </c>
      <c r="CB11" s="5">
        <f t="shared" si="52"/>
        <v>2.3664747159653754E-40</v>
      </c>
      <c r="CC11" s="5">
        <f t="shared" si="52"/>
        <v>2.3053413140965948E-40</v>
      </c>
      <c r="CD11" s="5">
        <f t="shared" si="52"/>
        <v>2.2450079122278213E-40</v>
      </c>
      <c r="CE11" s="5">
        <f t="shared" si="52"/>
        <v>2.1854745103590408E-40</v>
      </c>
      <c r="CF11" s="5">
        <f t="shared" si="52"/>
        <v>2.1267411084902606E-40</v>
      </c>
      <c r="CG11" s="5">
        <f t="shared" si="52"/>
        <v>2.0688077066214867E-40</v>
      </c>
      <c r="CH11" s="5">
        <f t="shared" si="52"/>
        <v>2.0116743047527062E-40</v>
      </c>
      <c r="CI11" s="5">
        <f t="shared" si="52"/>
        <v>1.9553409028839259E-40</v>
      </c>
      <c r="CJ11" s="5">
        <f t="shared" si="52"/>
        <v>1.8998075010151455E-40</v>
      </c>
      <c r="CK11" s="5">
        <f t="shared" si="52"/>
        <v>1.8450740991463719E-40</v>
      </c>
      <c r="CL11" s="5">
        <f t="shared" si="52"/>
        <v>1.7911406972775912E-40</v>
      </c>
      <c r="CM11" s="5">
        <f t="shared" si="52"/>
        <v>1.738007295408811E-40</v>
      </c>
      <c r="CN11" s="5">
        <f t="shared" si="52"/>
        <v>1.6856738935400307E-40</v>
      </c>
      <c r="CO11" s="5">
        <f t="shared" si="52"/>
        <v>1.6341404916712566E-40</v>
      </c>
      <c r="CP11" s="5">
        <f t="shared" si="52"/>
        <v>1.5834070898024764E-40</v>
      </c>
      <c r="CQ11" s="5">
        <f t="shared" si="52"/>
        <v>1.5334736879336962E-40</v>
      </c>
      <c r="CR11" s="5">
        <f t="shared" si="52"/>
        <v>1.484340286064916E-40</v>
      </c>
      <c r="CS11" s="5">
        <f t="shared" si="52"/>
        <v>1.4360068841961417E-40</v>
      </c>
      <c r="CT11" s="5">
        <f t="shared" si="52"/>
        <v>1.3884734823273615E-40</v>
      </c>
      <c r="CU11" s="5">
        <f t="shared" si="52"/>
        <v>1.3417400804585814E-40</v>
      </c>
      <c r="CV11" s="5">
        <f t="shared" si="52"/>
        <v>1.2958066785898069E-40</v>
      </c>
      <c r="CW11" s="5">
        <f t="shared" si="52"/>
        <v>1.2506732767210268E-40</v>
      </c>
      <c r="CX11" s="5">
        <f t="shared" si="52"/>
        <v>1.2063398748522467E-40</v>
      </c>
      <c r="CY11" s="5">
        <f t="shared" si="52"/>
        <v>1.1628064729834667E-40</v>
      </c>
      <c r="CZ11" s="5">
        <f t="shared" si="52"/>
        <v>1.1200730711146918E-40</v>
      </c>
      <c r="DA11" s="5">
        <f t="shared" si="52"/>
        <v>1.078139669245912E-40</v>
      </c>
      <c r="DB11" s="5">
        <f t="shared" si="52"/>
        <v>1.0370062673771319E-40</v>
      </c>
      <c r="DC11" s="5">
        <f t="shared" si="52"/>
        <v>9.9667286550835219E-41</v>
      </c>
      <c r="DD11" s="5">
        <f t="shared" si="52"/>
        <v>9.57139463639577E-41</v>
      </c>
      <c r="DE11" s="5">
        <f t="shared" si="52"/>
        <v>9.1840606177079718E-41</v>
      </c>
      <c r="DF11" s="5">
        <f t="shared" si="52"/>
        <v>8.8047265990201742E-41</v>
      </c>
      <c r="DG11" s="5">
        <f t="shared" si="52"/>
        <v>8.4333925803324201E-41</v>
      </c>
      <c r="DH11" s="5">
        <f t="shared" si="52"/>
        <v>8.0700585616446229E-41</v>
      </c>
    </row>
    <row r="12" spans="2:112" x14ac:dyDescent="0.25">
      <c r="B12" s="5">
        <f>'goccia (1)'!S17</f>
        <v>9.7125369121577769E-19</v>
      </c>
      <c r="D12">
        <v>16</v>
      </c>
      <c r="E12" s="5">
        <f t="shared" si="50"/>
        <v>9.7125369121577769E-19</v>
      </c>
      <c r="F12" s="107">
        <f t="shared" si="53"/>
        <v>9.7125369121577769</v>
      </c>
      <c r="G12" s="35"/>
      <c r="H12" s="100">
        <f t="shared" si="54"/>
        <v>1.6187561520262962E-19</v>
      </c>
      <c r="I12" s="35"/>
      <c r="J12" s="6"/>
      <c r="L12" s="5">
        <f t="shared" si="55"/>
        <v>1.4103023644092791E-40</v>
      </c>
      <c r="M12" s="5">
        <f t="shared" si="56"/>
        <v>1.3631999035987591E-40</v>
      </c>
      <c r="N12" s="5">
        <f t="shared" si="56"/>
        <v>1.3168974427882444E-40</v>
      </c>
      <c r="O12" s="5">
        <f t="shared" si="56"/>
        <v>1.2713949819777245E-40</v>
      </c>
      <c r="P12" s="5">
        <f t="shared" si="56"/>
        <v>1.2266925211672045E-40</v>
      </c>
      <c r="Q12" s="5">
        <f t="shared" si="56"/>
        <v>1.1827900603566846E-40</v>
      </c>
      <c r="R12" s="5">
        <f t="shared" si="56"/>
        <v>1.1396875995461698E-40</v>
      </c>
      <c r="S12" s="5">
        <f t="shared" si="56"/>
        <v>1.0973851387356498E-40</v>
      </c>
      <c r="T12" s="5">
        <f t="shared" si="56"/>
        <v>1.0558826779251301E-40</v>
      </c>
      <c r="U12" s="5">
        <f t="shared" si="56"/>
        <v>1.0151802171146102E-40</v>
      </c>
      <c r="V12" s="5">
        <f t="shared" si="56"/>
        <v>9.7527775630409505E-41</v>
      </c>
      <c r="W12" s="5">
        <f t="shared" si="56"/>
        <v>9.361752954935753E-41</v>
      </c>
      <c r="X12" s="5">
        <f t="shared" si="56"/>
        <v>8.9787283468305551E-41</v>
      </c>
      <c r="Y12" s="5">
        <f t="shared" si="56"/>
        <v>8.6037037387253589E-41</v>
      </c>
      <c r="Z12" s="5">
        <f t="shared" si="56"/>
        <v>8.2366791306202052E-41</v>
      </c>
      <c r="AA12" s="5">
        <f t="shared" si="56"/>
        <v>7.8776545225150083E-41</v>
      </c>
      <c r="AB12" s="5">
        <f t="shared" si="56"/>
        <v>7.5266299144098121E-41</v>
      </c>
      <c r="AC12" s="5">
        <f t="shared" si="56"/>
        <v>7.1836053063046573E-41</v>
      </c>
      <c r="AD12" s="5">
        <f t="shared" si="56"/>
        <v>6.8485806981994604E-41</v>
      </c>
      <c r="AE12" s="5">
        <f t="shared" si="56"/>
        <v>6.5215560900942651E-41</v>
      </c>
      <c r="AF12" s="5">
        <f t="shared" si="56"/>
        <v>6.2025314819890695E-41</v>
      </c>
      <c r="AG12" s="5">
        <f t="shared" si="56"/>
        <v>5.8915068738839122E-41</v>
      </c>
      <c r="AH12" s="5">
        <f t="shared" si="56"/>
        <v>5.5884822657787169E-41</v>
      </c>
      <c r="AI12" s="5">
        <f t="shared" si="56"/>
        <v>5.2934576576735222E-41</v>
      </c>
      <c r="AJ12" s="5">
        <f t="shared" si="56"/>
        <v>5.0064330495683282E-41</v>
      </c>
      <c r="AK12" s="5">
        <f t="shared" si="56"/>
        <v>4.7274084414631675E-41</v>
      </c>
      <c r="AL12" s="5">
        <f t="shared" si="56"/>
        <v>4.4563838333579733E-41</v>
      </c>
      <c r="AM12" s="5">
        <f t="shared" si="56"/>
        <v>4.1933592252527798E-41</v>
      </c>
      <c r="AN12" s="5">
        <f t="shared" si="56"/>
        <v>3.938334617147617E-41</v>
      </c>
      <c r="AO12" s="5">
        <f t="shared" si="56"/>
        <v>3.6913100090424238E-41</v>
      </c>
      <c r="AP12" s="5">
        <f t="shared" si="56"/>
        <v>3.4522854009372307E-41</v>
      </c>
      <c r="AQ12" s="5">
        <f t="shared" si="56"/>
        <v>3.2212607928320388E-41</v>
      </c>
      <c r="AR12" s="5">
        <f t="shared" si="56"/>
        <v>2.998236184726873E-41</v>
      </c>
      <c r="AS12" s="5">
        <f t="shared" si="56"/>
        <v>2.7832115766216809E-41</v>
      </c>
      <c r="AT12" s="5">
        <f t="shared" si="56"/>
        <v>2.5761869685164894E-41</v>
      </c>
      <c r="AU12" s="5">
        <f t="shared" si="56"/>
        <v>2.3771623604112981E-41</v>
      </c>
      <c r="AV12" s="5">
        <f t="shared" si="56"/>
        <v>2.1861377523061299E-41</v>
      </c>
      <c r="AW12" s="5">
        <f t="shared" si="56"/>
        <v>2.0031131442009389E-41</v>
      </c>
      <c r="AX12" s="5">
        <f t="shared" si="56"/>
        <v>1.8280885360957483E-41</v>
      </c>
      <c r="AY12" s="5">
        <f t="shared" si="56"/>
        <v>1.6610639279905584E-41</v>
      </c>
      <c r="AZ12" s="5">
        <f t="shared" si="56"/>
        <v>1.5020393198853874E-41</v>
      </c>
      <c r="BA12" s="5">
        <f t="shared" si="56"/>
        <v>1.3510147117801976E-41</v>
      </c>
      <c r="BB12" s="5">
        <f t="shared" si="56"/>
        <v>1.2079901036750081E-41</v>
      </c>
      <c r="BC12" s="5">
        <f t="shared" si="56"/>
        <v>1.0729654955698351E-41</v>
      </c>
      <c r="BD12" s="5">
        <f t="shared" si="56"/>
        <v>9.4594088746464589E-42</v>
      </c>
      <c r="BE12" s="5">
        <f t="shared" si="56"/>
        <v>8.2691627935945712E-42</v>
      </c>
      <c r="BF12" s="5">
        <f t="shared" si="56"/>
        <v>7.1589167125426889E-42</v>
      </c>
      <c r="BG12" s="5">
        <f t="shared" si="56"/>
        <v>6.1286706314909304E-42</v>
      </c>
      <c r="BH12" s="5">
        <f t="shared" si="56"/>
        <v>5.1784245504390499E-42</v>
      </c>
      <c r="BI12" s="5">
        <f t="shared" si="56"/>
        <v>4.308178469387174E-42</v>
      </c>
      <c r="BJ12" s="5">
        <f t="shared" si="56"/>
        <v>3.5179323883353035E-42</v>
      </c>
      <c r="BK12" s="5">
        <f t="shared" si="56"/>
        <v>2.8076863072835189E-42</v>
      </c>
      <c r="BL12" s="5">
        <f t="shared" si="56"/>
        <v>2.1774402262316492E-42</v>
      </c>
      <c r="BM12" s="5">
        <f t="shared" si="56"/>
        <v>1.6271941451797852E-42</v>
      </c>
      <c r="BN12" s="5">
        <f t="shared" si="56"/>
        <v>1.1569480641279779E-42</v>
      </c>
      <c r="BO12" s="5">
        <f t="shared" si="56"/>
        <v>7.6670198307611468E-43</v>
      </c>
      <c r="BP12" s="5">
        <f t="shared" si="56"/>
        <v>4.5645590202425679E-43</v>
      </c>
      <c r="BQ12" s="5">
        <f t="shared" si="56"/>
        <v>2.2620982097240416E-43</v>
      </c>
      <c r="BR12" s="5">
        <f t="shared" si="56"/>
        <v>7.5963739920570111E-44</v>
      </c>
      <c r="BS12" s="5">
        <f t="shared" si="56"/>
        <v>5.7176588687184806E-45</v>
      </c>
      <c r="BT12" s="5">
        <f t="shared" si="56"/>
        <v>1.5471577816872161E-44</v>
      </c>
      <c r="BU12" s="5">
        <f t="shared" si="56"/>
        <v>1.0522549676503115E-43</v>
      </c>
      <c r="BV12" s="5">
        <f t="shared" si="56"/>
        <v>2.7497941571317021E-43</v>
      </c>
      <c r="BW12" s="5">
        <f t="shared" si="56"/>
        <v>5.2473333466129528E-43</v>
      </c>
      <c r="BX12" s="5">
        <f t="shared" si="56"/>
        <v>8.5448725360945105E-43</v>
      </c>
      <c r="BY12" s="5">
        <f t="shared" si="52"/>
        <v>1.2642411725576119E-42</v>
      </c>
      <c r="BZ12" s="5">
        <f t="shared" si="52"/>
        <v>1.7539950915057144E-42</v>
      </c>
      <c r="CA12" s="5">
        <f t="shared" si="52"/>
        <v>2.3237490104538764E-42</v>
      </c>
      <c r="CB12" s="5">
        <f t="shared" si="52"/>
        <v>2.9735029294020438E-42</v>
      </c>
      <c r="CC12" s="5">
        <f t="shared" si="52"/>
        <v>3.7032568483502162E-42</v>
      </c>
      <c r="CD12" s="5">
        <f t="shared" si="52"/>
        <v>4.5130107672982919E-42</v>
      </c>
      <c r="CE12" s="5">
        <f t="shared" si="52"/>
        <v>5.4027646862464654E-42</v>
      </c>
      <c r="CF12" s="5">
        <f t="shared" si="52"/>
        <v>6.3725186051946449E-42</v>
      </c>
      <c r="CG12" s="5">
        <f t="shared" si="52"/>
        <v>7.4222725241426978E-42</v>
      </c>
      <c r="CH12" s="5">
        <f t="shared" si="52"/>
        <v>8.5520264430908772E-42</v>
      </c>
      <c r="CI12" s="5">
        <f t="shared" si="52"/>
        <v>9.7617803620390631E-42</v>
      </c>
      <c r="CJ12" s="5">
        <f t="shared" si="52"/>
        <v>1.1051534280987253E-41</v>
      </c>
      <c r="CK12" s="5">
        <f t="shared" si="52"/>
        <v>1.2421288199935279E-41</v>
      </c>
      <c r="CL12" s="5">
        <f t="shared" si="52"/>
        <v>1.387104211888347E-41</v>
      </c>
      <c r="CM12" s="5">
        <f t="shared" si="52"/>
        <v>1.5400796037831667E-41</v>
      </c>
      <c r="CN12" s="5">
        <f t="shared" si="52"/>
        <v>1.701054995677987E-41</v>
      </c>
      <c r="CO12" s="5">
        <f t="shared" si="52"/>
        <v>1.8700303875727869E-41</v>
      </c>
      <c r="CP12" s="5">
        <f t="shared" si="52"/>
        <v>2.0470057794676071E-41</v>
      </c>
      <c r="CQ12" s="5">
        <f t="shared" si="52"/>
        <v>2.2319811713624282E-41</v>
      </c>
      <c r="CR12" s="5">
        <f t="shared" si="52"/>
        <v>2.4249565632572494E-41</v>
      </c>
      <c r="CS12" s="5">
        <f t="shared" si="52"/>
        <v>2.6259319551520468E-41</v>
      </c>
      <c r="CT12" s="5">
        <f t="shared" si="52"/>
        <v>2.8349073470468684E-41</v>
      </c>
      <c r="CU12" s="5">
        <f t="shared" si="52"/>
        <v>3.0518827389416901E-41</v>
      </c>
      <c r="CV12" s="5">
        <f t="shared" si="52"/>
        <v>3.2768581308364849E-41</v>
      </c>
      <c r="CW12" s="5">
        <f t="shared" si="52"/>
        <v>3.5098335227313074E-41</v>
      </c>
      <c r="CX12" s="5">
        <f t="shared" si="52"/>
        <v>3.7508089146261301E-41</v>
      </c>
      <c r="CY12" s="5">
        <f t="shared" si="52"/>
        <v>3.9997843065209529E-41</v>
      </c>
      <c r="CZ12" s="5">
        <f t="shared" si="52"/>
        <v>4.2567596984157453E-41</v>
      </c>
      <c r="DA12" s="5">
        <f t="shared" si="52"/>
        <v>4.5217350903105684E-41</v>
      </c>
      <c r="DB12" s="5">
        <f t="shared" si="52"/>
        <v>4.7947104822053927E-41</v>
      </c>
      <c r="DC12" s="5">
        <f t="shared" si="52"/>
        <v>5.0756858741002171E-41</v>
      </c>
      <c r="DD12" s="5">
        <f t="shared" si="52"/>
        <v>5.3646612659950065E-41</v>
      </c>
      <c r="DE12" s="5">
        <f t="shared" si="52"/>
        <v>5.6616366578898302E-41</v>
      </c>
      <c r="DF12" s="5">
        <f t="shared" si="52"/>
        <v>5.9666120497846556E-41</v>
      </c>
      <c r="DG12" s="5">
        <f t="shared" si="52"/>
        <v>6.279587441679443E-41</v>
      </c>
      <c r="DH12" s="5">
        <f t="shared" si="52"/>
        <v>6.6005628335742677E-41</v>
      </c>
    </row>
    <row r="13" spans="2:112" x14ac:dyDescent="0.25">
      <c r="B13" s="5">
        <f>'goccia (1)'!S18</f>
        <v>9.6400790315336087E-19</v>
      </c>
      <c r="D13">
        <v>17</v>
      </c>
      <c r="E13" s="5">
        <f t="shared" si="50"/>
        <v>9.6400790315336087E-19</v>
      </c>
      <c r="F13" s="107">
        <f t="shared" si="53"/>
        <v>9.6400790315336096</v>
      </c>
      <c r="G13" s="35"/>
      <c r="H13" s="100">
        <f t="shared" si="54"/>
        <v>1.6066798385889348E-19</v>
      </c>
      <c r="I13" s="35"/>
      <c r="J13" s="6"/>
      <c r="L13" s="5">
        <f t="shared" si="55"/>
        <v>1.1380587961361186E-40</v>
      </c>
      <c r="M13" s="5">
        <f t="shared" si="56"/>
        <v>1.0957868607005435E-40</v>
      </c>
      <c r="N13" s="5">
        <f t="shared" si="56"/>
        <v>1.054314925264973E-40</v>
      </c>
      <c r="O13" s="5">
        <f t="shared" si="56"/>
        <v>1.0136429898293978E-40</v>
      </c>
      <c r="P13" s="5">
        <f t="shared" si="56"/>
        <v>9.7377105439382245E-41</v>
      </c>
      <c r="Q13" s="5">
        <f t="shared" si="56"/>
        <v>9.3469911895824735E-41</v>
      </c>
      <c r="R13" s="5">
        <f t="shared" si="56"/>
        <v>8.964271835226767E-41</v>
      </c>
      <c r="S13" s="5">
        <f t="shared" si="56"/>
        <v>8.5895524808710153E-41</v>
      </c>
      <c r="T13" s="5">
        <f t="shared" si="56"/>
        <v>8.2228331265152632E-41</v>
      </c>
      <c r="U13" s="5">
        <f t="shared" si="56"/>
        <v>7.8641137721595129E-41</v>
      </c>
      <c r="V13" s="5">
        <f t="shared" si="56"/>
        <v>7.5133944178038039E-41</v>
      </c>
      <c r="W13" s="5">
        <f t="shared" si="56"/>
        <v>7.1706750634480538E-41</v>
      </c>
      <c r="X13" s="5">
        <f t="shared" si="56"/>
        <v>6.8359557090923034E-41</v>
      </c>
      <c r="Y13" s="5">
        <f t="shared" si="56"/>
        <v>6.5092363547365536E-41</v>
      </c>
      <c r="Z13" s="5">
        <f t="shared" si="56"/>
        <v>6.1905170003808423E-41</v>
      </c>
      <c r="AA13" s="5">
        <f t="shared" si="56"/>
        <v>5.8797976460250928E-41</v>
      </c>
      <c r="AB13" s="5">
        <f t="shared" si="56"/>
        <v>5.577078291669344E-41</v>
      </c>
      <c r="AC13" s="5">
        <f t="shared" si="56"/>
        <v>5.2823589373136305E-41</v>
      </c>
      <c r="AD13" s="5">
        <f t="shared" si="56"/>
        <v>4.995639582957881E-41</v>
      </c>
      <c r="AE13" s="5">
        <f t="shared" si="56"/>
        <v>4.7169202286021321E-41</v>
      </c>
      <c r="AF13" s="5">
        <f t="shared" si="56"/>
        <v>4.4462008742463849E-41</v>
      </c>
      <c r="AG13" s="5">
        <f t="shared" si="56"/>
        <v>4.1834815198906685E-41</v>
      </c>
      <c r="AH13" s="5">
        <f t="shared" si="56"/>
        <v>3.9287621655349206E-41</v>
      </c>
      <c r="AI13" s="5">
        <f t="shared" si="56"/>
        <v>3.6820428111791734E-41</v>
      </c>
      <c r="AJ13" s="5">
        <f t="shared" si="56"/>
        <v>3.4433234568234268E-41</v>
      </c>
      <c r="AK13" s="5">
        <f t="shared" si="56"/>
        <v>3.2126041024677079E-41</v>
      </c>
      <c r="AL13" s="5">
        <f t="shared" si="56"/>
        <v>2.9898847481119611E-41</v>
      </c>
      <c r="AM13" s="5">
        <f t="shared" si="56"/>
        <v>2.775165393756215E-41</v>
      </c>
      <c r="AN13" s="5">
        <f t="shared" si="56"/>
        <v>2.568446039400494E-41</v>
      </c>
      <c r="AO13" s="5">
        <f t="shared" si="56"/>
        <v>2.3697266850447477E-41</v>
      </c>
      <c r="AP13" s="5">
        <f t="shared" si="56"/>
        <v>2.1790073306890023E-41</v>
      </c>
      <c r="AQ13" s="5">
        <f t="shared" si="56"/>
        <v>1.9962879763332573E-41</v>
      </c>
      <c r="AR13" s="5">
        <f t="shared" si="56"/>
        <v>1.8215686219775333E-41</v>
      </c>
      <c r="AS13" s="5">
        <f t="shared" si="56"/>
        <v>1.6548492676217886E-41</v>
      </c>
      <c r="AT13" s="5">
        <f t="shared" si="56"/>
        <v>1.4961299132660444E-41</v>
      </c>
      <c r="AU13" s="5">
        <f t="shared" si="56"/>
        <v>1.3454105589103005E-41</v>
      </c>
      <c r="AV13" s="5">
        <f t="shared" si="56"/>
        <v>1.2026912045545738E-41</v>
      </c>
      <c r="AW13" s="5">
        <f t="shared" si="56"/>
        <v>1.0679718501988302E-41</v>
      </c>
      <c r="AX13" s="5">
        <f t="shared" si="56"/>
        <v>9.4125249584308707E-42</v>
      </c>
      <c r="AY13" s="5">
        <f t="shared" si="56"/>
        <v>8.2253314148734444E-42</v>
      </c>
      <c r="AZ13" s="5">
        <f t="shared" si="56"/>
        <v>7.1181378713161521E-42</v>
      </c>
      <c r="BA13" s="5">
        <f t="shared" si="56"/>
        <v>6.0909443277587262E-42</v>
      </c>
      <c r="BB13" s="5">
        <f t="shared" si="56"/>
        <v>5.1437507842013063E-42</v>
      </c>
      <c r="BC13" s="5">
        <f t="shared" si="56"/>
        <v>4.2765572406439912E-42</v>
      </c>
      <c r="BD13" s="5">
        <f t="shared" si="56"/>
        <v>3.4893636970865724E-42</v>
      </c>
      <c r="BE13" s="5">
        <f t="shared" si="56"/>
        <v>2.7821701535291587E-42</v>
      </c>
      <c r="BF13" s="5">
        <f t="shared" si="56"/>
        <v>2.1549766099717503E-42</v>
      </c>
      <c r="BG13" s="5">
        <f t="shared" si="56"/>
        <v>1.6077830664144081E-42</v>
      </c>
      <c r="BH13" s="5">
        <f t="shared" si="56"/>
        <v>1.1405895228570008E-42</v>
      </c>
      <c r="BI13" s="5">
        <f t="shared" si="56"/>
        <v>7.5339597929959873E-43</v>
      </c>
      <c r="BJ13" s="5">
        <f t="shared" si="56"/>
        <v>4.4620243574220199E-43</v>
      </c>
      <c r="BK13" s="5">
        <f t="shared" si="56"/>
        <v>2.1900889218483309E-43</v>
      </c>
      <c r="BL13" s="5">
        <f t="shared" si="56"/>
        <v>7.1815348627437325E-44</v>
      </c>
      <c r="BM13" s="5">
        <f t="shared" si="56"/>
        <v>4.6218050700468657E-45</v>
      </c>
      <c r="BN13" s="5">
        <f t="shared" si="56"/>
        <v>1.7428261512655363E-44</v>
      </c>
      <c r="BO13" s="5">
        <f t="shared" si="56"/>
        <v>1.102347179552659E-43</v>
      </c>
      <c r="BP13" s="5">
        <f t="shared" si="56"/>
        <v>2.8304117439788176E-43</v>
      </c>
      <c r="BQ13" s="5">
        <f t="shared" si="56"/>
        <v>5.3584763084050294E-43</v>
      </c>
      <c r="BR13" s="5">
        <f t="shared" si="56"/>
        <v>8.686540872830845E-43</v>
      </c>
      <c r="BS13" s="5">
        <f t="shared" si="56"/>
        <v>1.2814605437257067E-42</v>
      </c>
      <c r="BT13" s="5">
        <f t="shared" si="56"/>
        <v>1.7742670001683341E-42</v>
      </c>
      <c r="BU13" s="5">
        <f t="shared" si="56"/>
        <v>2.3470734566109669E-42</v>
      </c>
      <c r="BV13" s="5">
        <f t="shared" si="56"/>
        <v>2.9998799130535214E-42</v>
      </c>
      <c r="BW13" s="5">
        <f t="shared" si="56"/>
        <v>3.732686369496062E-42</v>
      </c>
      <c r="BX13" s="5">
        <f t="shared" si="56"/>
        <v>4.5454928259386915E-42</v>
      </c>
      <c r="BY13" s="5">
        <f t="shared" si="52"/>
        <v>5.4382992823813263E-42</v>
      </c>
      <c r="BZ13" s="5">
        <f t="shared" si="52"/>
        <v>6.4111057388238447E-42</v>
      </c>
      <c r="CA13" s="5">
        <f t="shared" si="52"/>
        <v>7.4639121952664801E-42</v>
      </c>
      <c r="CB13" s="5">
        <f t="shared" si="52"/>
        <v>8.596718651709122E-42</v>
      </c>
      <c r="CC13" s="5">
        <f t="shared" si="52"/>
        <v>9.809525108151768E-42</v>
      </c>
      <c r="CD13" s="5">
        <f t="shared" si="52"/>
        <v>1.1102331564594259E-41</v>
      </c>
      <c r="CE13" s="5">
        <f t="shared" si="52"/>
        <v>1.2475138021036908E-41</v>
      </c>
      <c r="CF13" s="5">
        <f t="shared" si="52"/>
        <v>1.3927944477479558E-41</v>
      </c>
      <c r="CG13" s="5">
        <f t="shared" si="52"/>
        <v>1.5460750933922027E-41</v>
      </c>
      <c r="CH13" s="5">
        <f t="shared" si="52"/>
        <v>1.707355739036468E-41</v>
      </c>
      <c r="CI13" s="5">
        <f t="shared" si="52"/>
        <v>1.8766363846807341E-41</v>
      </c>
      <c r="CJ13" s="5">
        <f t="shared" si="52"/>
        <v>2.0539170303250005E-41</v>
      </c>
      <c r="CK13" s="5">
        <f t="shared" si="52"/>
        <v>2.2391976759692446E-41</v>
      </c>
      <c r="CL13" s="5">
        <f t="shared" si="52"/>
        <v>2.4324783216135114E-41</v>
      </c>
      <c r="CM13" s="5">
        <f t="shared" si="52"/>
        <v>2.6337589672577783E-41</v>
      </c>
      <c r="CN13" s="5">
        <f t="shared" si="52"/>
        <v>2.8430396129020458E-41</v>
      </c>
      <c r="CO13" s="5">
        <f t="shared" si="52"/>
        <v>3.0603202585462875E-41</v>
      </c>
      <c r="CP13" s="5">
        <f t="shared" si="52"/>
        <v>3.2856009041905548E-41</v>
      </c>
      <c r="CQ13" s="5">
        <f t="shared" si="52"/>
        <v>3.5188815498348233E-41</v>
      </c>
      <c r="CR13" s="5">
        <f t="shared" si="52"/>
        <v>3.760162195479092E-41</v>
      </c>
      <c r="CS13" s="5">
        <f t="shared" si="52"/>
        <v>4.0094428411233307E-41</v>
      </c>
      <c r="CT13" s="5">
        <f t="shared" si="52"/>
        <v>4.2667234867675997E-41</v>
      </c>
      <c r="CU13" s="5">
        <f t="shared" si="52"/>
        <v>4.5320041324118688E-41</v>
      </c>
      <c r="CV13" s="5">
        <f t="shared" si="52"/>
        <v>4.8052847780561055E-41</v>
      </c>
      <c r="CW13" s="5">
        <f t="shared" si="52"/>
        <v>5.0865654237003754E-41</v>
      </c>
      <c r="CX13" s="5">
        <f t="shared" si="52"/>
        <v>5.375846069344645E-41</v>
      </c>
      <c r="CY13" s="5">
        <f t="shared" si="52"/>
        <v>5.6731267149889152E-41</v>
      </c>
      <c r="CZ13" s="5">
        <f t="shared" si="52"/>
        <v>5.9784073606331494E-41</v>
      </c>
      <c r="DA13" s="5">
        <f t="shared" si="52"/>
        <v>6.29168800627742E-41</v>
      </c>
      <c r="DB13" s="5">
        <f t="shared" si="52"/>
        <v>6.6129686519216912E-41</v>
      </c>
      <c r="DC13" s="5">
        <f t="shared" si="52"/>
        <v>6.942249297565963E-41</v>
      </c>
      <c r="DD13" s="5">
        <f t="shared" si="52"/>
        <v>7.2795299432101937E-41</v>
      </c>
      <c r="DE13" s="5">
        <f t="shared" si="52"/>
        <v>7.6248105888544659E-41</v>
      </c>
      <c r="DF13" s="5">
        <f t="shared" si="52"/>
        <v>7.9780912344987387E-41</v>
      </c>
      <c r="DG13" s="5">
        <f t="shared" si="52"/>
        <v>8.3393718801429674E-41</v>
      </c>
      <c r="DH13" s="5">
        <f t="shared" si="52"/>
        <v>8.7086525257872395E-41</v>
      </c>
    </row>
    <row r="14" spans="2:112" x14ac:dyDescent="0.25">
      <c r="B14" s="5">
        <f>'goccia (1)'!S19</f>
        <v>9.7616664876435617E-19</v>
      </c>
      <c r="D14">
        <v>18</v>
      </c>
      <c r="E14" s="5">
        <f t="shared" si="50"/>
        <v>9.7616664876435617E-19</v>
      </c>
      <c r="F14" s="107">
        <f t="shared" si="53"/>
        <v>9.761666487643561</v>
      </c>
      <c r="G14" s="35"/>
      <c r="H14" s="100">
        <f t="shared" si="54"/>
        <v>1.6269444146072602E-19</v>
      </c>
      <c r="I14" s="35"/>
      <c r="J14" s="6"/>
      <c r="L14" s="5">
        <f t="shared" si="55"/>
        <v>1.1125232152420296E-40</v>
      </c>
      <c r="M14" s="5">
        <f t="shared" si="56"/>
        <v>1.5611106741550928E-40</v>
      </c>
      <c r="N14" s="5">
        <f t="shared" si="56"/>
        <v>1.5115329083121931E-40</v>
      </c>
      <c r="O14" s="5">
        <f t="shared" si="56"/>
        <v>1.4627551424692872E-40</v>
      </c>
      <c r="P14" s="5">
        <f t="shared" si="56"/>
        <v>1.4147773766263816E-40</v>
      </c>
      <c r="Q14" s="5">
        <f t="shared" si="56"/>
        <v>1.367599610783476E-40</v>
      </c>
      <c r="R14" s="5">
        <f t="shared" si="56"/>
        <v>1.3212218449405758E-40</v>
      </c>
      <c r="S14" s="5">
        <f t="shared" si="56"/>
        <v>1.2756440790976702E-40</v>
      </c>
      <c r="T14" s="5">
        <f t="shared" si="56"/>
        <v>1.2308663132547646E-40</v>
      </c>
      <c r="U14" s="5">
        <f t="shared" si="56"/>
        <v>1.1868885474118591E-40</v>
      </c>
      <c r="V14" s="5">
        <f t="shared" si="56"/>
        <v>1.1437107815689588E-40</v>
      </c>
      <c r="W14" s="5">
        <f t="shared" si="56"/>
        <v>1.1013330157260534E-40</v>
      </c>
      <c r="X14" s="5">
        <f t="shared" si="56"/>
        <v>1.0597552498831479E-40</v>
      </c>
      <c r="Y14" s="5">
        <f t="shared" si="56"/>
        <v>1.0189774840402425E-40</v>
      </c>
      <c r="Z14" s="5">
        <f t="shared" si="56"/>
        <v>9.7899971819734182E-41</v>
      </c>
      <c r="AA14" s="5">
        <f t="shared" si="56"/>
        <v>9.3982195235443651E-41</v>
      </c>
      <c r="AB14" s="5">
        <f t="shared" si="56"/>
        <v>9.0144418651153117E-41</v>
      </c>
      <c r="AC14" s="5">
        <f t="shared" si="56"/>
        <v>8.6386642066863038E-41</v>
      </c>
      <c r="AD14" s="5">
        <f t="shared" si="56"/>
        <v>8.2708865482572507E-41</v>
      </c>
      <c r="AE14" s="5">
        <f t="shared" si="56"/>
        <v>7.9111088898281972E-41</v>
      </c>
      <c r="AF14" s="5">
        <f t="shared" si="56"/>
        <v>7.5593312313991455E-41</v>
      </c>
      <c r="AG14" s="5">
        <f t="shared" si="56"/>
        <v>7.2155535729701341E-41</v>
      </c>
      <c r="AH14" s="5">
        <f t="shared" si="56"/>
        <v>6.8797759145410826E-41</v>
      </c>
      <c r="AI14" s="5">
        <f t="shared" si="56"/>
        <v>6.5519982561120308E-41</v>
      </c>
      <c r="AJ14" s="5">
        <f t="shared" si="56"/>
        <v>6.2322205976829796E-41</v>
      </c>
      <c r="AK14" s="5">
        <f t="shared" si="56"/>
        <v>5.9204429392539658E-41</v>
      </c>
      <c r="AL14" s="5">
        <f t="shared" si="56"/>
        <v>5.6166652808249149E-41</v>
      </c>
      <c r="AM14" s="5">
        <f t="shared" si="56"/>
        <v>5.3208876223958647E-41</v>
      </c>
      <c r="AN14" s="5">
        <f t="shared" si="56"/>
        <v>5.0331099639668488E-41</v>
      </c>
      <c r="AO14" s="5">
        <f t="shared" si="56"/>
        <v>4.7533323055377989E-41</v>
      </c>
      <c r="AP14" s="5">
        <f t="shared" si="56"/>
        <v>4.4815546471087486E-41</v>
      </c>
      <c r="AQ14" s="5">
        <f t="shared" si="56"/>
        <v>4.2177769886796995E-41</v>
      </c>
      <c r="AR14" s="5">
        <f t="shared" si="56"/>
        <v>3.9619993302506806E-41</v>
      </c>
      <c r="AS14" s="5">
        <f t="shared" si="56"/>
        <v>3.7142216718216319E-41</v>
      </c>
      <c r="AT14" s="5">
        <f t="shared" si="56"/>
        <v>3.4744440133925832E-41</v>
      </c>
      <c r="AU14" s="5">
        <f t="shared" si="56"/>
        <v>3.2426663549635347E-41</v>
      </c>
      <c r="AV14" s="5">
        <f t="shared" si="56"/>
        <v>3.0188886965345139E-41</v>
      </c>
      <c r="AW14" s="5">
        <f t="shared" si="56"/>
        <v>2.8031110381054657E-41</v>
      </c>
      <c r="AX14" s="5">
        <f t="shared" si="56"/>
        <v>2.5953333796764182E-41</v>
      </c>
      <c r="AY14" s="5">
        <f t="shared" si="56"/>
        <v>2.3955557212473714E-41</v>
      </c>
      <c r="AZ14" s="5">
        <f t="shared" si="56"/>
        <v>2.2037780628183473E-41</v>
      </c>
      <c r="BA14" s="5">
        <f t="shared" si="56"/>
        <v>2.0200004043893005E-41</v>
      </c>
      <c r="BB14" s="5">
        <f t="shared" si="56"/>
        <v>1.8442227459602541E-41</v>
      </c>
      <c r="BC14" s="5">
        <f t="shared" si="56"/>
        <v>1.676445087531228E-41</v>
      </c>
      <c r="BD14" s="5">
        <f t="shared" si="56"/>
        <v>1.5166674291021819E-41</v>
      </c>
      <c r="BE14" s="5">
        <f t="shared" si="56"/>
        <v>1.3648897706731362E-41</v>
      </c>
      <c r="BF14" s="5">
        <f t="shared" si="56"/>
        <v>1.2211121122440909E-41</v>
      </c>
      <c r="BG14" s="5">
        <f t="shared" si="56"/>
        <v>1.0853344538150621E-41</v>
      </c>
      <c r="BH14" s="5">
        <f t="shared" si="56"/>
        <v>9.5755679538601698E-42</v>
      </c>
      <c r="BI14" s="5">
        <f t="shared" si="56"/>
        <v>8.3777913695697254E-42</v>
      </c>
      <c r="BJ14" s="5">
        <f t="shared" si="56"/>
        <v>7.2600147852792849E-42</v>
      </c>
      <c r="BK14" s="5">
        <f t="shared" si="56"/>
        <v>6.2222382009889697E-42</v>
      </c>
      <c r="BL14" s="5">
        <f t="shared" si="56"/>
        <v>5.2644616166985304E-42</v>
      </c>
      <c r="BM14" s="5">
        <f t="shared" si="56"/>
        <v>4.3866850324080964E-42</v>
      </c>
      <c r="BN14" s="5">
        <f t="shared" si="56"/>
        <v>3.5889084481177589E-42</v>
      </c>
      <c r="BO14" s="5">
        <f t="shared" si="56"/>
        <v>2.8711318638273261E-42</v>
      </c>
      <c r="BP14" s="5">
        <f t="shared" si="56"/>
        <v>2.2333552795368986E-42</v>
      </c>
      <c r="BQ14" s="5">
        <f t="shared" si="56"/>
        <v>1.6755786952464765E-42</v>
      </c>
      <c r="BR14" s="5">
        <f t="shared" si="56"/>
        <v>1.1978021109561121E-42</v>
      </c>
      <c r="BS14" s="5">
        <f t="shared" si="56"/>
        <v>8.0002552666569081E-43</v>
      </c>
      <c r="BT14" s="5">
        <f t="shared" si="56"/>
        <v>4.822489423752749E-43</v>
      </c>
      <c r="BU14" s="5">
        <f t="shared" si="56"/>
        <v>2.4447235808486418E-43</v>
      </c>
      <c r="BV14" s="5">
        <f t="shared" si="56"/>
        <v>8.6695773794473006E-44</v>
      </c>
      <c r="BW14" s="5">
        <f t="shared" ref="BW14:CL39" si="57">IF($E14=0, 0, ($E14/ROUND($E14/BW$3,0)-BW$3)^2)</f>
        <v>8.9191895040678722E-45</v>
      </c>
      <c r="BX14" s="5">
        <f t="shared" si="57"/>
        <v>1.1142605213653875E-44</v>
      </c>
      <c r="BY14" s="5">
        <f t="shared" si="52"/>
        <v>9.3366020923245185E-44</v>
      </c>
      <c r="BZ14" s="5">
        <f t="shared" si="52"/>
        <v>2.5558943663281749E-43</v>
      </c>
      <c r="CA14" s="5">
        <f t="shared" si="52"/>
        <v>4.978128523424098E-43</v>
      </c>
      <c r="CB14" s="5">
        <f t="shared" ref="CB14:CQ14" si="58">IF($E14=0, 0, ($E14/ROUND($E14/CB$3,0)-CB$3)^2)</f>
        <v>8.200362680520074E-43</v>
      </c>
      <c r="CC14" s="5">
        <f t="shared" si="58"/>
        <v>1.2222596837616104E-42</v>
      </c>
      <c r="CD14" s="5">
        <f t="shared" si="58"/>
        <v>1.7044830994711557E-42</v>
      </c>
      <c r="CE14" s="5">
        <f t="shared" si="58"/>
        <v>2.2667065151807596E-42</v>
      </c>
      <c r="CF14" s="5">
        <f t="shared" si="58"/>
        <v>2.9089299308903689E-42</v>
      </c>
      <c r="CG14" s="5">
        <f t="shared" si="58"/>
        <v>3.6311533465998914E-42</v>
      </c>
      <c r="CH14" s="5">
        <f t="shared" si="58"/>
        <v>4.4333767623095021E-42</v>
      </c>
      <c r="CI14" s="5">
        <f t="shared" si="58"/>
        <v>5.3156001780191176E-42</v>
      </c>
      <c r="CJ14" s="5">
        <f t="shared" si="58"/>
        <v>6.2778235937287383E-42</v>
      </c>
      <c r="CK14" s="5">
        <f t="shared" si="58"/>
        <v>7.3200470094382344E-42</v>
      </c>
      <c r="CL14" s="5">
        <f t="shared" si="58"/>
        <v>8.4422704251478557E-42</v>
      </c>
      <c r="CM14" s="5">
        <f t="shared" si="58"/>
        <v>9.6444938408574835E-42</v>
      </c>
      <c r="CN14" s="5">
        <f t="shared" si="58"/>
        <v>1.0926717256567115E-41</v>
      </c>
      <c r="CO14" s="5">
        <f t="shared" si="58"/>
        <v>1.2288940672276585E-41</v>
      </c>
      <c r="CP14" s="5">
        <f t="shared" si="58"/>
        <v>1.3731164087986217E-41</v>
      </c>
      <c r="CQ14" s="5">
        <f t="shared" si="58"/>
        <v>1.5253387503695856E-41</v>
      </c>
      <c r="CR14" s="5">
        <f t="shared" ref="CR14:DG14" si="59">IF($E14=0, 0, ($E14/ROUND($E14/CR$3,0)-CR$3)^2)</f>
        <v>1.6855610919405502E-41</v>
      </c>
      <c r="CS14" s="5">
        <f t="shared" si="59"/>
        <v>1.8537834335114942E-41</v>
      </c>
      <c r="CT14" s="5">
        <f t="shared" si="59"/>
        <v>2.0300057750824589E-41</v>
      </c>
      <c r="CU14" s="5">
        <f t="shared" si="59"/>
        <v>2.2142281166534239E-41</v>
      </c>
      <c r="CV14" s="5">
        <f t="shared" si="59"/>
        <v>2.4064504582243659E-41</v>
      </c>
      <c r="CW14" s="5">
        <f t="shared" si="59"/>
        <v>2.6066727997953312E-41</v>
      </c>
      <c r="CX14" s="5">
        <f t="shared" si="59"/>
        <v>2.8148951413662967E-41</v>
      </c>
      <c r="CY14" s="5">
        <f t="shared" si="59"/>
        <v>3.0311174829372628E-41</v>
      </c>
      <c r="CZ14" s="5">
        <f t="shared" si="59"/>
        <v>3.2553398245082021E-41</v>
      </c>
      <c r="DA14" s="5">
        <f t="shared" si="59"/>
        <v>3.4875621660791685E-41</v>
      </c>
      <c r="DB14" s="5">
        <f t="shared" si="59"/>
        <v>3.7277845076501351E-41</v>
      </c>
      <c r="DC14" s="5">
        <f t="shared" si="59"/>
        <v>3.9760068492211024E-41</v>
      </c>
      <c r="DD14" s="5">
        <f t="shared" si="59"/>
        <v>4.2322291907920392E-41</v>
      </c>
      <c r="DE14" s="5">
        <f t="shared" si="59"/>
        <v>4.4964515323630067E-41</v>
      </c>
      <c r="DF14" s="5">
        <f t="shared" si="59"/>
        <v>4.7686738739339745E-41</v>
      </c>
      <c r="DG14" s="5">
        <f t="shared" si="59"/>
        <v>5.0488962155049087E-41</v>
      </c>
      <c r="DH14" s="5">
        <f t="shared" ref="BY14:DH22" si="60">IF($E14=0, 0, ($E14/ROUND($E14/DH$3,0)-DH$3)^2)</f>
        <v>5.3371185570758772E-41</v>
      </c>
    </row>
    <row r="15" spans="2:112" x14ac:dyDescent="0.25">
      <c r="B15" s="5">
        <f>'goccia (2)'!M16</f>
        <v>4.3868590881634587E-19</v>
      </c>
      <c r="D15">
        <f>10+D7</f>
        <v>21</v>
      </c>
      <c r="E15" s="5">
        <f t="shared" si="50"/>
        <v>4.3868590881634587E-19</v>
      </c>
      <c r="F15" s="107">
        <f t="shared" si="53"/>
        <v>4.386859088163459</v>
      </c>
      <c r="G15" s="35"/>
      <c r="H15" s="100">
        <f t="shared" si="54"/>
        <v>1.4622863627211528E-19</v>
      </c>
      <c r="I15" s="35"/>
      <c r="J15" s="6"/>
      <c r="L15" s="5">
        <f t="shared" si="55"/>
        <v>1.422318436800449E-41</v>
      </c>
      <c r="M15" s="5">
        <f t="shared" si="55"/>
        <v>1.577172985915843E-41</v>
      </c>
      <c r="N15" s="5">
        <f t="shared" si="55"/>
        <v>1.7400275350312173E-41</v>
      </c>
      <c r="O15" s="5">
        <f t="shared" si="55"/>
        <v>1.9108820841466113E-41</v>
      </c>
      <c r="P15" s="5">
        <f t="shared" si="55"/>
        <v>2.0897366332620058E-41</v>
      </c>
      <c r="Q15" s="5">
        <f t="shared" si="55"/>
        <v>2.2765911823774009E-41</v>
      </c>
      <c r="R15" s="5">
        <f t="shared" si="55"/>
        <v>2.4714457314927724E-41</v>
      </c>
      <c r="S15" s="5">
        <f t="shared" si="55"/>
        <v>2.6743002806081673E-41</v>
      </c>
      <c r="T15" s="5">
        <f t="shared" si="55"/>
        <v>2.8851548297235634E-41</v>
      </c>
      <c r="U15" s="5">
        <f t="shared" si="55"/>
        <v>3.1040093788389591E-41</v>
      </c>
      <c r="V15" s="5">
        <f t="shared" si="55"/>
        <v>3.3308639279543285E-41</v>
      </c>
      <c r="W15" s="5">
        <f t="shared" si="55"/>
        <v>3.5657184770697245E-41</v>
      </c>
      <c r="X15" s="5">
        <f t="shared" si="55"/>
        <v>3.8085730261851212E-41</v>
      </c>
      <c r="Y15" s="5">
        <f t="shared" si="55"/>
        <v>4.0594275753005185E-41</v>
      </c>
      <c r="Z15" s="5">
        <f t="shared" si="55"/>
        <v>4.3182821244158849E-41</v>
      </c>
      <c r="AA15" s="5">
        <f t="shared" si="55"/>
        <v>4.5851366735312825E-41</v>
      </c>
      <c r="AB15" s="5">
        <f t="shared" ref="AB15:AQ31" si="61">IF($E15=0, 0, ($E15/ROUND($E15/AB$3,0)-AB$3)^2)</f>
        <v>4.8599912226466803E-41</v>
      </c>
      <c r="AC15" s="5">
        <f t="shared" si="61"/>
        <v>5.1428457717620441E-41</v>
      </c>
      <c r="AD15" s="5">
        <f t="shared" si="61"/>
        <v>5.4337003208774422E-41</v>
      </c>
      <c r="AE15" s="5">
        <f t="shared" si="61"/>
        <v>5.732554869992841E-41</v>
      </c>
      <c r="AF15" s="5">
        <f t="shared" si="61"/>
        <v>6.0394094191082404E-41</v>
      </c>
      <c r="AG15" s="5">
        <f t="shared" si="61"/>
        <v>6.3542639682236018E-41</v>
      </c>
      <c r="AH15" s="5">
        <f t="shared" si="61"/>
        <v>6.6771185173390005E-41</v>
      </c>
      <c r="AI15" s="5">
        <f t="shared" si="61"/>
        <v>7.0079730664544009E-41</v>
      </c>
      <c r="AJ15" s="5">
        <f t="shared" si="61"/>
        <v>7.3468276155698009E-41</v>
      </c>
      <c r="AK15" s="5">
        <f t="shared" si="61"/>
        <v>7.6936821646851588E-41</v>
      </c>
      <c r="AL15" s="5">
        <f t="shared" si="61"/>
        <v>8.0485367138005601E-41</v>
      </c>
      <c r="AM15" s="5">
        <f t="shared" si="61"/>
        <v>8.4113912629159601E-41</v>
      </c>
      <c r="AN15" s="5">
        <f t="shared" si="61"/>
        <v>8.7822458120313169E-41</v>
      </c>
      <c r="AO15" s="5">
        <f t="shared" si="61"/>
        <v>9.1611003611467182E-41</v>
      </c>
      <c r="AP15" s="5">
        <f t="shared" si="61"/>
        <v>9.5479549102621192E-41</v>
      </c>
      <c r="AQ15" s="5">
        <f t="shared" si="61"/>
        <v>9.9428094593775218E-41</v>
      </c>
      <c r="AR15" s="5">
        <f t="shared" ref="AR15:BG30" si="62">IF($E15=0, 0, ($E15/ROUND($E15/AR$3,0)-AR$3)^2)</f>
        <v>1.0345664008492876E-40</v>
      </c>
      <c r="AS15" s="5">
        <f t="shared" si="62"/>
        <v>1.0756518557608278E-40</v>
      </c>
      <c r="AT15" s="5">
        <f t="shared" si="62"/>
        <v>1.1175373106723681E-40</v>
      </c>
      <c r="AU15" s="5">
        <f t="shared" si="62"/>
        <v>1.1602227655839084E-40</v>
      </c>
      <c r="AV15" s="5">
        <f t="shared" si="62"/>
        <v>1.2037082204954435E-40</v>
      </c>
      <c r="AW15" s="5">
        <f t="shared" si="62"/>
        <v>1.2479936754069837E-40</v>
      </c>
      <c r="AX15" s="5">
        <f t="shared" si="62"/>
        <v>1.2930791303185242E-40</v>
      </c>
      <c r="AY15" s="5">
        <f t="shared" si="62"/>
        <v>1.3389645852300646E-40</v>
      </c>
      <c r="AZ15" s="5">
        <f t="shared" si="62"/>
        <v>1.3856500401415994E-40</v>
      </c>
      <c r="BA15" s="5">
        <f t="shared" si="62"/>
        <v>1.4331354950531399E-40</v>
      </c>
      <c r="BB15" s="5">
        <f t="shared" si="62"/>
        <v>1.4814209499646805E-40</v>
      </c>
      <c r="BC15" s="5">
        <f t="shared" si="62"/>
        <v>1.530506404876215E-40</v>
      </c>
      <c r="BD15" s="5">
        <f t="shared" si="62"/>
        <v>1.5803918597877555E-40</v>
      </c>
      <c r="BE15" s="5">
        <f t="shared" si="62"/>
        <v>1.6310773146992961E-40</v>
      </c>
      <c r="BF15" s="5">
        <f t="shared" si="62"/>
        <v>1.6825627696108367E-40</v>
      </c>
      <c r="BG15" s="5">
        <f t="shared" si="62"/>
        <v>1.7348482245223709E-40</v>
      </c>
      <c r="BH15" s="5">
        <f t="shared" ref="BH15:BW44" si="63">IF($E15=0, 0, ($E15/ROUND($E15/BH$3,0)-BH$3)^2)</f>
        <v>1.7879336794339117E-40</v>
      </c>
      <c r="BI15" s="5">
        <f t="shared" si="63"/>
        <v>1.8418191343454521E-40</v>
      </c>
      <c r="BJ15" s="5">
        <f t="shared" si="63"/>
        <v>1.8965045892569932E-40</v>
      </c>
      <c r="BK15" s="5">
        <f t="shared" si="63"/>
        <v>1.9519900441685273E-40</v>
      </c>
      <c r="BL15" s="5">
        <f t="shared" si="63"/>
        <v>2.0082754990800677E-40</v>
      </c>
      <c r="BM15" s="5">
        <f t="shared" si="63"/>
        <v>2.0653609539916088E-40</v>
      </c>
      <c r="BN15" s="5">
        <f t="shared" si="63"/>
        <v>2.1232464089031424E-40</v>
      </c>
      <c r="BO15" s="5">
        <f t="shared" si="63"/>
        <v>2.1819318638146833E-40</v>
      </c>
      <c r="BP15" s="5">
        <f t="shared" si="63"/>
        <v>2.2414173187262244E-40</v>
      </c>
      <c r="BQ15" s="5">
        <f t="shared" si="63"/>
        <v>2.3017027736377649E-40</v>
      </c>
      <c r="BR15" s="5">
        <f t="shared" si="63"/>
        <v>2.3627882285492988E-40</v>
      </c>
      <c r="BS15" s="5">
        <f t="shared" si="63"/>
        <v>2.4246736834608395E-40</v>
      </c>
      <c r="BT15" s="5">
        <f t="shared" si="63"/>
        <v>2.4873591383723805E-40</v>
      </c>
      <c r="BU15" s="5">
        <f t="shared" si="63"/>
        <v>2.5508445932839217E-40</v>
      </c>
      <c r="BV15" s="5">
        <f t="shared" si="63"/>
        <v>2.615130048195455E-40</v>
      </c>
      <c r="BW15" s="5">
        <f t="shared" si="63"/>
        <v>2.6802155031069882E-40</v>
      </c>
      <c r="BX15" s="5">
        <f t="shared" si="57"/>
        <v>2.7461009580185291E-40</v>
      </c>
      <c r="BY15" s="5">
        <f t="shared" si="60"/>
        <v>2.8127864129300701E-40</v>
      </c>
      <c r="BZ15" s="5">
        <f t="shared" si="60"/>
        <v>2.8802718678416029E-40</v>
      </c>
      <c r="CA15" s="5">
        <f t="shared" si="60"/>
        <v>2.9485573227531442E-40</v>
      </c>
      <c r="CB15" s="5">
        <f t="shared" si="60"/>
        <v>3.0176427776646852E-40</v>
      </c>
      <c r="CC15" s="5">
        <f t="shared" si="60"/>
        <v>3.0875282325762266E-40</v>
      </c>
      <c r="CD15" s="5">
        <f t="shared" si="60"/>
        <v>3.1582136874877592E-40</v>
      </c>
      <c r="CE15" s="5">
        <f t="shared" si="60"/>
        <v>3.2296991423993003E-40</v>
      </c>
      <c r="CF15" s="5">
        <f t="shared" si="60"/>
        <v>3.3019845973108417E-40</v>
      </c>
      <c r="CG15" s="5">
        <f t="shared" si="60"/>
        <v>3.3750700522223739E-40</v>
      </c>
      <c r="CH15" s="5">
        <f t="shared" si="60"/>
        <v>3.448955507133915E-40</v>
      </c>
      <c r="CI15" s="5">
        <f t="shared" si="60"/>
        <v>3.5236409620454563E-40</v>
      </c>
      <c r="CJ15" s="5">
        <f t="shared" si="60"/>
        <v>3.5991264169569979E-40</v>
      </c>
      <c r="CK15" s="5">
        <f t="shared" si="60"/>
        <v>3.6754118718685296E-40</v>
      </c>
      <c r="CL15" s="5">
        <f t="shared" si="60"/>
        <v>3.7524973267800713E-40</v>
      </c>
      <c r="CM15" s="5">
        <f t="shared" si="60"/>
        <v>3.8303827816916129E-40</v>
      </c>
      <c r="CN15" s="5">
        <f t="shared" si="60"/>
        <v>3.9090682366031544E-40</v>
      </c>
      <c r="CO15" s="5">
        <f t="shared" si="60"/>
        <v>3.9885536915146859E-40</v>
      </c>
      <c r="CP15" s="5">
        <f t="shared" si="60"/>
        <v>4.0688391464262279E-40</v>
      </c>
      <c r="CQ15" s="5">
        <f t="shared" si="60"/>
        <v>4.149924601337769E-40</v>
      </c>
      <c r="CR15" s="5">
        <f t="shared" si="60"/>
        <v>4.2318100562493107E-40</v>
      </c>
      <c r="CS15" s="5">
        <f t="shared" si="60"/>
        <v>4.3144955111608425E-40</v>
      </c>
      <c r="CT15" s="5">
        <f t="shared" si="60"/>
        <v>4.397980966072384E-40</v>
      </c>
      <c r="CU15" s="5">
        <f t="shared" si="60"/>
        <v>4.4822664209839253E-40</v>
      </c>
      <c r="CV15" s="5">
        <f t="shared" si="60"/>
        <v>4.5673518758954567E-40</v>
      </c>
      <c r="CW15" s="5">
        <f t="shared" si="60"/>
        <v>4.6532373308069986E-40</v>
      </c>
      <c r="CX15" s="5">
        <f t="shared" si="60"/>
        <v>4.7399227857185403E-40</v>
      </c>
      <c r="CY15" s="5">
        <f t="shared" si="60"/>
        <v>4.8274082406300819E-40</v>
      </c>
      <c r="CZ15" s="5">
        <f t="shared" si="60"/>
        <v>4.9156936955416135E-40</v>
      </c>
      <c r="DA15" s="5">
        <f t="shared" si="60"/>
        <v>5.0047791504531548E-40</v>
      </c>
      <c r="DB15" s="5">
        <f t="shared" si="60"/>
        <v>5.0946646053646968E-40</v>
      </c>
      <c r="DC15" s="5">
        <f t="shared" si="60"/>
        <v>5.1853500602762387E-40</v>
      </c>
      <c r="DD15" s="5">
        <f t="shared" si="60"/>
        <v>5.2768355151877698E-40</v>
      </c>
      <c r="DE15" s="5">
        <f t="shared" si="60"/>
        <v>5.3691209700993113E-40</v>
      </c>
      <c r="DF15" s="5">
        <f t="shared" si="60"/>
        <v>5.4622064250108536E-40</v>
      </c>
      <c r="DG15" s="5">
        <f t="shared" si="60"/>
        <v>5.5560918799223843E-40</v>
      </c>
      <c r="DH15" s="5">
        <f t="shared" si="60"/>
        <v>5.6507773348339262E-40</v>
      </c>
    </row>
    <row r="16" spans="2:112" x14ac:dyDescent="0.25">
      <c r="B16" s="5">
        <f>'goccia (2)'!M17</f>
        <v>4.8526168113261219E-19</v>
      </c>
      <c r="D16">
        <f t="shared" ref="D16:D79" si="64">10+D8</f>
        <v>22</v>
      </c>
      <c r="E16" s="5">
        <f t="shared" si="50"/>
        <v>4.8526168113261219E-19</v>
      </c>
      <c r="F16" s="107">
        <f t="shared" si="53"/>
        <v>4.8526168113261221</v>
      </c>
      <c r="G16" s="35"/>
      <c r="H16" s="100">
        <f t="shared" si="54"/>
        <v>1.6175389371087073E-19</v>
      </c>
      <c r="I16" s="35"/>
      <c r="J16" s="6"/>
      <c r="L16" s="5">
        <f t="shared" si="55"/>
        <v>1.3815401736644657E-40</v>
      </c>
      <c r="M16" s="5">
        <f t="shared" si="55"/>
        <v>1.3349245988209813E-40</v>
      </c>
      <c r="N16" s="5">
        <f t="shared" si="55"/>
        <v>1.2891090239775024E-40</v>
      </c>
      <c r="O16" s="5">
        <f t="shared" si="55"/>
        <v>1.2440934491340179E-40</v>
      </c>
      <c r="P16" s="5">
        <f t="shared" si="55"/>
        <v>1.1998778742905335E-40</v>
      </c>
      <c r="Q16" s="5">
        <f t="shared" si="55"/>
        <v>1.1564622994470491E-40</v>
      </c>
      <c r="R16" s="5">
        <f t="shared" si="55"/>
        <v>1.1138467246035699E-40</v>
      </c>
      <c r="S16" s="5">
        <f t="shared" si="55"/>
        <v>1.0720311497600856E-40</v>
      </c>
      <c r="T16" s="5">
        <f t="shared" si="55"/>
        <v>1.0310155749166013E-40</v>
      </c>
      <c r="U16" s="5">
        <f t="shared" si="55"/>
        <v>9.9080000007311694E-41</v>
      </c>
      <c r="V16" s="5">
        <f t="shared" si="55"/>
        <v>9.5138442522963759E-41</v>
      </c>
      <c r="W16" s="5">
        <f t="shared" si="55"/>
        <v>9.127688503861533E-41</v>
      </c>
      <c r="X16" s="5">
        <f t="shared" si="55"/>
        <v>8.7495327554266919E-41</v>
      </c>
      <c r="Y16" s="5">
        <f t="shared" si="55"/>
        <v>8.3793770069918504E-41</v>
      </c>
      <c r="Z16" s="5">
        <f t="shared" si="55"/>
        <v>8.0172212585570524E-41</v>
      </c>
      <c r="AA16" s="5">
        <f t="shared" si="55"/>
        <v>7.6630655101222112E-41</v>
      </c>
      <c r="AB16" s="5">
        <f t="shared" si="61"/>
        <v>7.3169097616873707E-41</v>
      </c>
      <c r="AC16" s="5">
        <f t="shared" si="61"/>
        <v>6.9787540132525716E-41</v>
      </c>
      <c r="AD16" s="5">
        <f t="shared" si="61"/>
        <v>6.6485982648177303E-41</v>
      </c>
      <c r="AE16" s="5">
        <f t="shared" si="61"/>
        <v>6.3264425163828908E-41</v>
      </c>
      <c r="AF16" s="5">
        <f t="shared" si="61"/>
        <v>6.0122867679480519E-41</v>
      </c>
      <c r="AG16" s="5">
        <f t="shared" si="61"/>
        <v>5.7061310195132493E-41</v>
      </c>
      <c r="AH16" s="5">
        <f t="shared" si="61"/>
        <v>5.4079752710784097E-41</v>
      </c>
      <c r="AI16" s="5">
        <f t="shared" si="61"/>
        <v>5.1178195226435707E-41</v>
      </c>
      <c r="AJ16" s="5">
        <f t="shared" si="61"/>
        <v>4.8356637742087324E-41</v>
      </c>
      <c r="AK16" s="5">
        <f t="shared" si="61"/>
        <v>4.5615080257739274E-41</v>
      </c>
      <c r="AL16" s="5">
        <f t="shared" si="61"/>
        <v>4.2953522773390894E-41</v>
      </c>
      <c r="AM16" s="5">
        <f t="shared" si="61"/>
        <v>4.0371965289042521E-41</v>
      </c>
      <c r="AN16" s="5">
        <f t="shared" si="61"/>
        <v>3.7870407804694445E-41</v>
      </c>
      <c r="AO16" s="5">
        <f t="shared" si="61"/>
        <v>3.544885032034607E-41</v>
      </c>
      <c r="AP16" s="5">
        <f t="shared" si="61"/>
        <v>3.3107292835997701E-41</v>
      </c>
      <c r="AQ16" s="5">
        <f t="shared" si="61"/>
        <v>3.0845735351649334E-41</v>
      </c>
      <c r="AR16" s="5">
        <f t="shared" si="62"/>
        <v>2.8664177867301233E-41</v>
      </c>
      <c r="AS16" s="5">
        <f t="shared" si="62"/>
        <v>2.6562620382952869E-41</v>
      </c>
      <c r="AT16" s="5">
        <f t="shared" si="62"/>
        <v>2.4541062898604511E-41</v>
      </c>
      <c r="AU16" s="5">
        <f t="shared" si="62"/>
        <v>2.259950541425616E-41</v>
      </c>
      <c r="AV16" s="5">
        <f t="shared" si="62"/>
        <v>2.0737947929908033E-41</v>
      </c>
      <c r="AW16" s="5">
        <f t="shared" si="62"/>
        <v>1.895639044555968E-41</v>
      </c>
      <c r="AX16" s="5">
        <f t="shared" si="62"/>
        <v>1.7254832961211333E-41</v>
      </c>
      <c r="AY16" s="5">
        <f t="shared" si="62"/>
        <v>1.5633275476862994E-41</v>
      </c>
      <c r="AZ16" s="5">
        <f t="shared" si="62"/>
        <v>1.4091717992514836E-41</v>
      </c>
      <c r="BA16" s="5">
        <f t="shared" si="62"/>
        <v>1.2630160508166497E-41</v>
      </c>
      <c r="BB16" s="5">
        <f t="shared" si="62"/>
        <v>1.1248603023818162E-41</v>
      </c>
      <c r="BC16" s="5">
        <f t="shared" si="62"/>
        <v>9.9470455394699848E-42</v>
      </c>
      <c r="BD16" s="5">
        <f t="shared" si="62"/>
        <v>8.7254880551216514E-42</v>
      </c>
      <c r="BE16" s="5">
        <f t="shared" si="62"/>
        <v>7.583930570773322E-42</v>
      </c>
      <c r="BF16" s="5">
        <f t="shared" si="62"/>
        <v>6.5223730864249993E-42</v>
      </c>
      <c r="BG16" s="5">
        <f t="shared" si="62"/>
        <v>5.5408156020767946E-42</v>
      </c>
      <c r="BH16" s="5">
        <f t="shared" si="63"/>
        <v>4.6392581177284724E-42</v>
      </c>
      <c r="BI16" s="5">
        <f t="shared" si="63"/>
        <v>3.8177006333801554E-42</v>
      </c>
      <c r="BJ16" s="5">
        <f t="shared" si="63"/>
        <v>3.0761431490318439E-42</v>
      </c>
      <c r="BK16" s="5">
        <f t="shared" si="63"/>
        <v>2.4145856646836125E-42</v>
      </c>
      <c r="BL16" s="5">
        <f t="shared" si="63"/>
        <v>1.833028180335302E-42</v>
      </c>
      <c r="BM16" s="5">
        <f t="shared" si="63"/>
        <v>1.3314706959869968E-42</v>
      </c>
      <c r="BN16" s="5">
        <f t="shared" si="63"/>
        <v>9.0991321163874271E-43</v>
      </c>
      <c r="BO16" s="5">
        <f t="shared" si="63"/>
        <v>5.6835572729043841E-43</v>
      </c>
      <c r="BP16" s="5">
        <f t="shared" si="63"/>
        <v>3.0679824294213941E-43</v>
      </c>
      <c r="BQ16" s="5">
        <f t="shared" si="63"/>
        <v>1.2524075859384577E-43</v>
      </c>
      <c r="BR16" s="5">
        <f t="shared" si="63"/>
        <v>2.3683274245564822E-44</v>
      </c>
      <c r="BS16" s="5">
        <f t="shared" si="63"/>
        <v>2.125789897272159E-45</v>
      </c>
      <c r="BT16" s="5">
        <f t="shared" si="63"/>
        <v>6.0568305548984806E-44</v>
      </c>
      <c r="BU16" s="5">
        <f t="shared" si="63"/>
        <v>1.9901082120070276E-43</v>
      </c>
      <c r="BV16" s="5">
        <f t="shared" si="63"/>
        <v>4.1745333685239496E-43</v>
      </c>
      <c r="BW16" s="5">
        <f t="shared" si="63"/>
        <v>7.1589585250407318E-43</v>
      </c>
      <c r="BX16" s="5">
        <f t="shared" si="57"/>
        <v>1.0943383681557878E-42</v>
      </c>
      <c r="BY16" s="5">
        <f t="shared" si="60"/>
        <v>1.5527808838075076E-42</v>
      </c>
      <c r="BZ16" s="5">
        <f t="shared" si="60"/>
        <v>2.0912233994591633E-42</v>
      </c>
      <c r="CA16" s="5">
        <f t="shared" si="60"/>
        <v>2.7096659151108843E-42</v>
      </c>
      <c r="CB16" s="5">
        <f t="shared" si="60"/>
        <v>3.4081084307626105E-42</v>
      </c>
      <c r="CC16" s="5">
        <f t="shared" si="60"/>
        <v>4.1865509464143419E-42</v>
      </c>
      <c r="CD16" s="5">
        <f t="shared" si="60"/>
        <v>5.0449934620659708E-42</v>
      </c>
      <c r="CE16" s="5">
        <f t="shared" si="60"/>
        <v>5.9834359777177032E-42</v>
      </c>
      <c r="CF16" s="5">
        <f t="shared" si="60"/>
        <v>7.0018784933694417E-42</v>
      </c>
      <c r="CG16" s="5">
        <f t="shared" si="60"/>
        <v>8.1003210090210478E-42</v>
      </c>
      <c r="CH16" s="5">
        <f t="shared" si="60"/>
        <v>9.2787635246727867E-42</v>
      </c>
      <c r="CI16" s="5">
        <f t="shared" si="60"/>
        <v>1.0537206040324531E-41</v>
      </c>
      <c r="CJ16" s="5">
        <f t="shared" si="60"/>
        <v>1.1875648555976281E-41</v>
      </c>
      <c r="CK16" s="5">
        <f t="shared" si="60"/>
        <v>1.3294091071627858E-41</v>
      </c>
      <c r="CL16" s="5">
        <f t="shared" si="60"/>
        <v>1.4792533587279608E-41</v>
      </c>
      <c r="CM16" s="5">
        <f t="shared" si="60"/>
        <v>1.6370976102931365E-41</v>
      </c>
      <c r="CN16" s="5">
        <f t="shared" si="60"/>
        <v>1.8029418618583126E-41</v>
      </c>
      <c r="CO16" s="5">
        <f t="shared" si="60"/>
        <v>1.9767861134234679E-41</v>
      </c>
      <c r="CP16" s="5">
        <f t="shared" si="60"/>
        <v>2.158630364988644E-41</v>
      </c>
      <c r="CQ16" s="5">
        <f t="shared" si="60"/>
        <v>2.3484746165538208E-41</v>
      </c>
      <c r="CR16" s="5">
        <f t="shared" si="60"/>
        <v>2.5463188681189983E-41</v>
      </c>
      <c r="CS16" s="5">
        <f t="shared" si="60"/>
        <v>2.7521631196841509E-41</v>
      </c>
      <c r="CT16" s="5">
        <f t="shared" si="60"/>
        <v>2.9660073712493281E-41</v>
      </c>
      <c r="CU16" s="5">
        <f t="shared" si="60"/>
        <v>3.187851622814506E-41</v>
      </c>
      <c r="CV16" s="5">
        <f t="shared" si="60"/>
        <v>3.4176958743796561E-41</v>
      </c>
      <c r="CW16" s="5">
        <f t="shared" si="60"/>
        <v>3.6555401259448343E-41</v>
      </c>
      <c r="CX16" s="5">
        <f t="shared" si="60"/>
        <v>3.9013843775100126E-41</v>
      </c>
      <c r="CY16" s="5">
        <f t="shared" si="60"/>
        <v>4.1552286290751917E-41</v>
      </c>
      <c r="CZ16" s="5">
        <f t="shared" si="60"/>
        <v>4.4170728806403392E-41</v>
      </c>
      <c r="DA16" s="5">
        <f t="shared" si="60"/>
        <v>4.6869171322055186E-41</v>
      </c>
      <c r="DB16" s="5">
        <f t="shared" si="60"/>
        <v>4.964761383770698E-41</v>
      </c>
      <c r="DC16" s="5">
        <f t="shared" si="60"/>
        <v>5.2506056353358782E-41</v>
      </c>
      <c r="DD16" s="5">
        <f t="shared" si="60"/>
        <v>5.5444498869010233E-41</v>
      </c>
      <c r="DE16" s="5">
        <f t="shared" si="60"/>
        <v>5.8462941384662037E-41</v>
      </c>
      <c r="DF16" s="5">
        <f t="shared" si="60"/>
        <v>6.1561383900313848E-41</v>
      </c>
      <c r="DG16" s="5">
        <f t="shared" si="60"/>
        <v>6.4739826415965268E-41</v>
      </c>
      <c r="DH16" s="5">
        <f t="shared" si="60"/>
        <v>6.7998268931617083E-41</v>
      </c>
    </row>
    <row r="17" spans="2:112" x14ac:dyDescent="0.25">
      <c r="B17" s="5">
        <f>'goccia (2)'!M18</f>
        <v>4.7061902394551204E-19</v>
      </c>
      <c r="D17">
        <f t="shared" si="64"/>
        <v>23</v>
      </c>
      <c r="E17" s="5">
        <f t="shared" si="50"/>
        <v>4.7061902394551204E-19</v>
      </c>
      <c r="F17" s="107">
        <f t="shared" si="53"/>
        <v>4.7061902394551201</v>
      </c>
      <c r="G17" s="35"/>
      <c r="H17" s="100">
        <f t="shared" si="54"/>
        <v>1.5687300798183735E-19</v>
      </c>
      <c r="I17" s="35"/>
      <c r="J17" s="6"/>
      <c r="L17" s="5">
        <f t="shared" si="55"/>
        <v>4.7238238718399945E-41</v>
      </c>
      <c r="M17" s="5">
        <f t="shared" si="55"/>
        <v>4.452903552566491E-41</v>
      </c>
      <c r="N17" s="5">
        <f t="shared" si="55"/>
        <v>4.1899832332930198E-41</v>
      </c>
      <c r="O17" s="5">
        <f t="shared" si="55"/>
        <v>3.9350629140195171E-41</v>
      </c>
      <c r="P17" s="5">
        <f t="shared" si="55"/>
        <v>3.6881425947460151E-41</v>
      </c>
      <c r="Q17" s="5">
        <f t="shared" si="55"/>
        <v>3.4492222754725133E-41</v>
      </c>
      <c r="R17" s="5">
        <f t="shared" si="55"/>
        <v>3.2183019561990391E-41</v>
      </c>
      <c r="S17" s="5">
        <f t="shared" si="55"/>
        <v>2.9953816369255375E-41</v>
      </c>
      <c r="T17" s="5">
        <f t="shared" si="55"/>
        <v>2.7804613176520366E-41</v>
      </c>
      <c r="U17" s="5">
        <f t="shared" si="55"/>
        <v>2.5735409983785359E-41</v>
      </c>
      <c r="V17" s="5">
        <f t="shared" si="55"/>
        <v>2.3746206791050592E-41</v>
      </c>
      <c r="W17" s="5">
        <f t="shared" si="55"/>
        <v>2.1837003598315588E-41</v>
      </c>
      <c r="X17" s="5">
        <f t="shared" si="55"/>
        <v>2.0007800405580587E-41</v>
      </c>
      <c r="Y17" s="5">
        <f t="shared" si="55"/>
        <v>1.8258597212845594E-41</v>
      </c>
      <c r="Z17" s="5">
        <f t="shared" si="55"/>
        <v>1.65893940201108E-41</v>
      </c>
      <c r="AA17" s="5">
        <f t="shared" si="55"/>
        <v>1.5000190827375807E-41</v>
      </c>
      <c r="AB17" s="5">
        <f t="shared" si="61"/>
        <v>1.349098763464082E-41</v>
      </c>
      <c r="AC17" s="5">
        <f t="shared" si="61"/>
        <v>1.2061784441906003E-41</v>
      </c>
      <c r="AD17" s="5">
        <f t="shared" si="61"/>
        <v>1.0712581249171017E-41</v>
      </c>
      <c r="AE17" s="5">
        <f t="shared" si="61"/>
        <v>9.443378056436035E-42</v>
      </c>
      <c r="AF17" s="5">
        <f t="shared" si="61"/>
        <v>8.2541748637010595E-42</v>
      </c>
      <c r="AG17" s="5">
        <f t="shared" si="61"/>
        <v>7.1449716709662168E-42</v>
      </c>
      <c r="AH17" s="5">
        <f t="shared" si="61"/>
        <v>6.1157684782312419E-42</v>
      </c>
      <c r="AI17" s="5">
        <f t="shared" si="61"/>
        <v>5.1665652854962716E-42</v>
      </c>
      <c r="AJ17" s="5">
        <f t="shared" si="61"/>
        <v>4.2973620927613066E-42</v>
      </c>
      <c r="AK17" s="5">
        <f t="shared" si="61"/>
        <v>3.5081589000264375E-42</v>
      </c>
      <c r="AL17" s="5">
        <f t="shared" si="61"/>
        <v>2.7989557072914737E-42</v>
      </c>
      <c r="AM17" s="5">
        <f t="shared" si="61"/>
        <v>2.1697525145565152E-42</v>
      </c>
      <c r="AN17" s="5">
        <f t="shared" si="61"/>
        <v>1.6205493218216233E-42</v>
      </c>
      <c r="AO17" s="5">
        <f t="shared" si="61"/>
        <v>1.1513461290866658E-42</v>
      </c>
      <c r="AP17" s="5">
        <f t="shared" si="61"/>
        <v>7.621429363517136E-43</v>
      </c>
      <c r="AQ17" s="5">
        <f t="shared" si="61"/>
        <v>4.5293974361676686E-43</v>
      </c>
      <c r="AR17" s="5">
        <f t="shared" si="62"/>
        <v>2.2373655088184808E-43</v>
      </c>
      <c r="AS17" s="5">
        <f t="shared" si="62"/>
        <v>7.4533358146902232E-44</v>
      </c>
      <c r="AT17" s="5">
        <f t="shared" si="62"/>
        <v>5.3301654119616979E-45</v>
      </c>
      <c r="AU17" s="5">
        <f t="shared" si="62"/>
        <v>1.6126972677026477E-44</v>
      </c>
      <c r="AV17" s="5">
        <f t="shared" si="62"/>
        <v>1.0692377994208083E-43</v>
      </c>
      <c r="AW17" s="5">
        <f t="shared" si="62"/>
        <v>2.7772058720714661E-43</v>
      </c>
      <c r="AX17" s="5">
        <f t="shared" si="62"/>
        <v>5.2851739447221768E-43</v>
      </c>
      <c r="AY17" s="5">
        <f t="shared" si="62"/>
        <v>8.5931420173729409E-43</v>
      </c>
      <c r="AZ17" s="5">
        <f t="shared" si="62"/>
        <v>1.2701110090023216E-42</v>
      </c>
      <c r="BA17" s="5">
        <f t="shared" si="62"/>
        <v>1.7609078162673989E-42</v>
      </c>
      <c r="BB17" s="5">
        <f t="shared" si="62"/>
        <v>2.3317046235324817E-42</v>
      </c>
      <c r="BC17" s="5">
        <f t="shared" si="62"/>
        <v>2.9825014307974864E-42</v>
      </c>
      <c r="BD17" s="5">
        <f t="shared" si="62"/>
        <v>3.7132982380625703E-42</v>
      </c>
      <c r="BE17" s="5">
        <f t="shared" si="62"/>
        <v>4.5240950453276589E-42</v>
      </c>
      <c r="BF17" s="5">
        <f t="shared" si="62"/>
        <v>5.4148918525927535E-42</v>
      </c>
      <c r="BG17" s="5">
        <f t="shared" si="62"/>
        <v>6.3856886598577318E-42</v>
      </c>
      <c r="BH17" s="5">
        <f t="shared" si="63"/>
        <v>7.4364854671228269E-42</v>
      </c>
      <c r="BI17" s="5">
        <f t="shared" si="63"/>
        <v>8.5672822743879273E-42</v>
      </c>
      <c r="BJ17" s="5">
        <f t="shared" si="63"/>
        <v>9.7780790816530331E-42</v>
      </c>
      <c r="BK17" s="5">
        <f t="shared" si="63"/>
        <v>1.1068875888917985E-41</v>
      </c>
      <c r="BL17" s="5">
        <f t="shared" si="63"/>
        <v>1.2439672696183093E-41</v>
      </c>
      <c r="BM17" s="5">
        <f t="shared" si="63"/>
        <v>1.3890469503448203E-41</v>
      </c>
      <c r="BN17" s="5">
        <f t="shared" si="63"/>
        <v>1.5421266310713131E-41</v>
      </c>
      <c r="BO17" s="5">
        <f t="shared" si="63"/>
        <v>1.7032063117978245E-41</v>
      </c>
      <c r="BP17" s="5">
        <f t="shared" si="63"/>
        <v>1.8722859925243365E-41</v>
      </c>
      <c r="BQ17" s="5">
        <f t="shared" si="63"/>
        <v>2.0493656732508489E-41</v>
      </c>
      <c r="BR17" s="5">
        <f t="shared" si="63"/>
        <v>2.234445353977339E-41</v>
      </c>
      <c r="BS17" s="5">
        <f t="shared" si="63"/>
        <v>2.4275250347038512E-41</v>
      </c>
      <c r="BT17" s="5">
        <f t="shared" si="63"/>
        <v>2.6286047154303643E-41</v>
      </c>
      <c r="BU17" s="5">
        <f t="shared" si="63"/>
        <v>2.8376843961568781E-41</v>
      </c>
      <c r="BV17" s="5">
        <f t="shared" si="63"/>
        <v>3.0547640768833655E-41</v>
      </c>
      <c r="BW17" s="5">
        <f t="shared" si="63"/>
        <v>3.2798437576098516E-41</v>
      </c>
      <c r="BX17" s="5">
        <f t="shared" si="57"/>
        <v>3.5129234383363648E-41</v>
      </c>
      <c r="BY17" s="5">
        <f t="shared" si="60"/>
        <v>3.7540031190628787E-41</v>
      </c>
      <c r="BZ17" s="5">
        <f t="shared" si="60"/>
        <v>4.0030827997893621E-41</v>
      </c>
      <c r="CA17" s="5">
        <f t="shared" si="60"/>
        <v>4.2601624805158763E-41</v>
      </c>
      <c r="CB17" s="5">
        <f t="shared" si="60"/>
        <v>4.5252421612423906E-41</v>
      </c>
      <c r="CC17" s="5">
        <f t="shared" si="60"/>
        <v>4.7983218419689051E-41</v>
      </c>
      <c r="CD17" s="5">
        <f t="shared" si="60"/>
        <v>5.0794015226953866E-41</v>
      </c>
      <c r="CE17" s="5">
        <f t="shared" si="60"/>
        <v>5.3684812034219014E-41</v>
      </c>
      <c r="CF17" s="5">
        <f t="shared" si="60"/>
        <v>5.6655608841484168E-41</v>
      </c>
      <c r="CG17" s="5">
        <f t="shared" si="60"/>
        <v>5.9706405648748963E-41</v>
      </c>
      <c r="CH17" s="5">
        <f t="shared" si="60"/>
        <v>6.283720245601412E-41</v>
      </c>
      <c r="CI17" s="5">
        <f t="shared" si="60"/>
        <v>6.6047999263279274E-41</v>
      </c>
      <c r="CJ17" s="5">
        <f t="shared" si="60"/>
        <v>6.9338796070544445E-41</v>
      </c>
      <c r="CK17" s="5">
        <f t="shared" si="60"/>
        <v>7.2709592877809204E-41</v>
      </c>
      <c r="CL17" s="5">
        <f t="shared" si="60"/>
        <v>7.6160389685074378E-41</v>
      </c>
      <c r="CM17" s="5">
        <f t="shared" si="60"/>
        <v>7.9691186492339548E-41</v>
      </c>
      <c r="CN17" s="5">
        <f t="shared" si="60"/>
        <v>8.3301983299604725E-41</v>
      </c>
      <c r="CO17" s="5">
        <f t="shared" si="60"/>
        <v>8.699278010686946E-41</v>
      </c>
      <c r="CP17" s="5">
        <f t="shared" si="60"/>
        <v>9.076357691413464E-41</v>
      </c>
      <c r="CQ17" s="5">
        <f t="shared" si="60"/>
        <v>9.4614373721399827E-41</v>
      </c>
      <c r="CR17" s="5">
        <f t="shared" si="60"/>
        <v>9.854517052866502E-41</v>
      </c>
      <c r="CS17" s="5">
        <f t="shared" si="60"/>
        <v>1.0255596733592973E-40</v>
      </c>
      <c r="CT17" s="5">
        <f t="shared" si="60"/>
        <v>1.0664676414319492E-40</v>
      </c>
      <c r="CU17" s="5">
        <f t="shared" si="60"/>
        <v>1.1081756095046011E-40</v>
      </c>
      <c r="CV17" s="5">
        <f t="shared" si="60"/>
        <v>1.150683577577248E-40</v>
      </c>
      <c r="CW17" s="5">
        <f t="shared" si="60"/>
        <v>1.1939915456499E-40</v>
      </c>
      <c r="CX17" s="5">
        <f t="shared" si="60"/>
        <v>1.238099513722552E-40</v>
      </c>
      <c r="CY17" s="5">
        <f t="shared" si="60"/>
        <v>1.2830074817952042E-40</v>
      </c>
      <c r="CZ17" s="5">
        <f t="shared" si="60"/>
        <v>1.3287154498678507E-40</v>
      </c>
      <c r="DA17" s="5">
        <f t="shared" si="60"/>
        <v>1.3752234179405028E-40</v>
      </c>
      <c r="DB17" s="5">
        <f t="shared" si="60"/>
        <v>1.4225313860131548E-40</v>
      </c>
      <c r="DC17" s="5">
        <f t="shared" si="60"/>
        <v>1.470639354085807E-40</v>
      </c>
      <c r="DD17" s="5">
        <f t="shared" si="60"/>
        <v>1.5195473221584535E-40</v>
      </c>
      <c r="DE17" s="5">
        <f t="shared" si="60"/>
        <v>1.5692552902311056E-40</v>
      </c>
      <c r="DF17" s="5">
        <f t="shared" si="60"/>
        <v>1.6197632583037579E-40</v>
      </c>
      <c r="DG17" s="5">
        <f t="shared" si="60"/>
        <v>1.6710712263764039E-40</v>
      </c>
      <c r="DH17" s="5">
        <f t="shared" si="60"/>
        <v>1.7231791944490562E-40</v>
      </c>
    </row>
    <row r="18" spans="2:112" x14ac:dyDescent="0.25">
      <c r="B18" s="5">
        <f>'goccia (2)'!M19</f>
        <v>4.6352105791922301E-19</v>
      </c>
      <c r="D18">
        <f t="shared" si="64"/>
        <v>24</v>
      </c>
      <c r="E18" s="5">
        <f t="shared" si="50"/>
        <v>4.6352105791922301E-19</v>
      </c>
      <c r="F18" s="107">
        <f t="shared" si="53"/>
        <v>4.63521057919223</v>
      </c>
      <c r="G18" s="35"/>
      <c r="H18" s="100">
        <f t="shared" si="54"/>
        <v>1.5450701930640767E-19</v>
      </c>
      <c r="I18" s="35"/>
      <c r="J18" s="6"/>
      <c r="L18" s="5">
        <f t="shared" si="55"/>
        <v>2.0313223028331496E-41</v>
      </c>
      <c r="M18" s="5">
        <f t="shared" si="55"/>
        <v>1.8550415305768369E-41</v>
      </c>
      <c r="N18" s="5">
        <f t="shared" si="55"/>
        <v>1.6867607583205447E-41</v>
      </c>
      <c r="O18" s="5">
        <f t="shared" si="55"/>
        <v>1.5264799860642323E-41</v>
      </c>
      <c r="P18" s="5">
        <f t="shared" si="55"/>
        <v>1.3741992138079203E-41</v>
      </c>
      <c r="Q18" s="5">
        <f t="shared" si="55"/>
        <v>1.2299184415516087E-41</v>
      </c>
      <c r="R18" s="5">
        <f t="shared" si="55"/>
        <v>1.0936376692953137E-41</v>
      </c>
      <c r="S18" s="5">
        <f t="shared" si="55"/>
        <v>9.6535689703900239E-42</v>
      </c>
      <c r="T18" s="5">
        <f t="shared" si="55"/>
        <v>8.4507612478269163E-42</v>
      </c>
      <c r="U18" s="5">
        <f t="shared" si="55"/>
        <v>7.3279535252638127E-42</v>
      </c>
      <c r="V18" s="5">
        <f t="shared" si="55"/>
        <v>6.2851458027008356E-42</v>
      </c>
      <c r="W18" s="5">
        <f t="shared" si="55"/>
        <v>5.3223380801377339E-42</v>
      </c>
      <c r="X18" s="5">
        <f t="shared" si="55"/>
        <v>4.4395303575746374E-42</v>
      </c>
      <c r="Y18" s="5">
        <f t="shared" si="55"/>
        <v>3.6367226350115463E-42</v>
      </c>
      <c r="Z18" s="5">
        <f t="shared" si="55"/>
        <v>2.9139149124485422E-42</v>
      </c>
      <c r="AA18" s="5">
        <f t="shared" si="55"/>
        <v>2.2711071898854519E-42</v>
      </c>
      <c r="AB18" s="5">
        <f t="shared" si="61"/>
        <v>1.708299467322367E-42</v>
      </c>
      <c r="AC18" s="5">
        <f t="shared" si="61"/>
        <v>1.2254917447593406E-42</v>
      </c>
      <c r="AD18" s="5">
        <f t="shared" si="61"/>
        <v>8.2268402219625662E-43</v>
      </c>
      <c r="AE18" s="5">
        <f t="shared" si="61"/>
        <v>4.9987629963317791E-43</v>
      </c>
      <c r="AF18" s="5">
        <f t="shared" si="61"/>
        <v>2.5706857707010456E-43</v>
      </c>
      <c r="AG18" s="5">
        <f t="shared" si="61"/>
        <v>9.4260854507051297E-44</v>
      </c>
      <c r="AH18" s="5">
        <f t="shared" si="61"/>
        <v>1.1453131943978919E-44</v>
      </c>
      <c r="AI18" s="5">
        <f t="shared" si="61"/>
        <v>8.6454093809118512E-45</v>
      </c>
      <c r="AJ18" s="5">
        <f t="shared" si="61"/>
        <v>8.5837686817850096E-44</v>
      </c>
      <c r="AK18" s="5">
        <f t="shared" si="61"/>
        <v>2.4302996425476992E-43</v>
      </c>
      <c r="AL18" s="5">
        <f t="shared" si="61"/>
        <v>4.8022224169170914E-43</v>
      </c>
      <c r="AM18" s="5">
        <f t="shared" si="61"/>
        <v>7.9741451912865375E-43</v>
      </c>
      <c r="AN18" s="5">
        <f t="shared" si="61"/>
        <v>1.1946067965655509E-42</v>
      </c>
      <c r="AO18" s="5">
        <f t="shared" si="61"/>
        <v>1.6717990740024964E-42</v>
      </c>
      <c r="AP18" s="5">
        <f t="shared" si="61"/>
        <v>2.2289913514394474E-42</v>
      </c>
      <c r="AQ18" s="5">
        <f t="shared" si="61"/>
        <v>2.8661836288764034E-42</v>
      </c>
      <c r="AR18" s="5">
        <f t="shared" si="62"/>
        <v>3.583375906313274E-42</v>
      </c>
      <c r="AS18" s="5">
        <f t="shared" si="62"/>
        <v>4.3805681837502311E-42</v>
      </c>
      <c r="AT18" s="5">
        <f t="shared" si="62"/>
        <v>5.2577604611871936E-42</v>
      </c>
      <c r="AU18" s="5">
        <f t="shared" si="62"/>
        <v>6.2149527386241614E-42</v>
      </c>
      <c r="AV18" s="5">
        <f t="shared" si="62"/>
        <v>7.2521450160610046E-42</v>
      </c>
      <c r="AW18" s="5">
        <f t="shared" si="62"/>
        <v>8.369337293497973E-42</v>
      </c>
      <c r="AX18" s="5">
        <f t="shared" si="62"/>
        <v>9.5665295709349479E-42</v>
      </c>
      <c r="AY18" s="5">
        <f t="shared" si="62"/>
        <v>1.0843721848371927E-41</v>
      </c>
      <c r="AZ18" s="5">
        <f t="shared" si="62"/>
        <v>1.2200914125808744E-41</v>
      </c>
      <c r="BA18" s="5">
        <f t="shared" si="62"/>
        <v>1.3638106403245724E-41</v>
      </c>
      <c r="BB18" s="5">
        <f t="shared" si="62"/>
        <v>1.515529868068271E-41</v>
      </c>
      <c r="BC18" s="5">
        <f t="shared" si="62"/>
        <v>1.6752490958119504E-41</v>
      </c>
      <c r="BD18" s="5">
        <f t="shared" si="62"/>
        <v>1.842968323555649E-41</v>
      </c>
      <c r="BE18" s="5">
        <f t="shared" si="62"/>
        <v>2.0186875512993481E-41</v>
      </c>
      <c r="BF18" s="5">
        <f t="shared" si="62"/>
        <v>2.2024067790430478E-41</v>
      </c>
      <c r="BG18" s="5">
        <f t="shared" si="62"/>
        <v>2.3941260067867248E-41</v>
      </c>
      <c r="BH18" s="5">
        <f t="shared" si="63"/>
        <v>2.5938452345304243E-41</v>
      </c>
      <c r="BI18" s="5">
        <f t="shared" si="63"/>
        <v>2.801564462274125E-41</v>
      </c>
      <c r="BJ18" s="5">
        <f t="shared" si="63"/>
        <v>3.0172836900178259E-41</v>
      </c>
      <c r="BK18" s="5">
        <f t="shared" si="63"/>
        <v>3.2410029177614998E-41</v>
      </c>
      <c r="BL18" s="5">
        <f t="shared" si="63"/>
        <v>3.472722145505201E-41</v>
      </c>
      <c r="BM18" s="5">
        <f t="shared" si="63"/>
        <v>3.7124413732489023E-41</v>
      </c>
      <c r="BN18" s="5">
        <f t="shared" si="63"/>
        <v>3.9601606009925742E-41</v>
      </c>
      <c r="BO18" s="5">
        <f t="shared" si="63"/>
        <v>4.2158798287362758E-41</v>
      </c>
      <c r="BP18" s="5">
        <f t="shared" si="63"/>
        <v>4.4795990564799781E-41</v>
      </c>
      <c r="BQ18" s="5">
        <f t="shared" si="63"/>
        <v>4.7513182842236805E-41</v>
      </c>
      <c r="BR18" s="5">
        <f t="shared" si="63"/>
        <v>5.0310375119673499E-41</v>
      </c>
      <c r="BS18" s="5">
        <f t="shared" si="63"/>
        <v>5.3187567397110526E-41</v>
      </c>
      <c r="BT18" s="5">
        <f t="shared" si="63"/>
        <v>5.614475967454756E-41</v>
      </c>
      <c r="BU18" s="5">
        <f t="shared" si="63"/>
        <v>5.918195195198459E-41</v>
      </c>
      <c r="BV18" s="5">
        <f t="shared" si="63"/>
        <v>6.229914422942126E-41</v>
      </c>
      <c r="BW18" s="5">
        <f t="shared" si="63"/>
        <v>6.5496336506857906E-41</v>
      </c>
      <c r="BX18" s="5">
        <f t="shared" si="57"/>
        <v>6.8773528784294946E-41</v>
      </c>
      <c r="BY18" s="5">
        <f t="shared" si="60"/>
        <v>7.2130721061731983E-41</v>
      </c>
      <c r="BZ18" s="5">
        <f t="shared" si="60"/>
        <v>7.5567913339168607E-41</v>
      </c>
      <c r="CA18" s="5">
        <f t="shared" si="60"/>
        <v>7.9085105616605657E-41</v>
      </c>
      <c r="CB18" s="5">
        <f t="shared" si="60"/>
        <v>8.2682297894042703E-41</v>
      </c>
      <c r="CC18" s="5">
        <f t="shared" si="60"/>
        <v>8.6359490171479756E-41</v>
      </c>
      <c r="CD18" s="5">
        <f t="shared" si="60"/>
        <v>9.0116682448916356E-41</v>
      </c>
      <c r="CE18" s="5">
        <f t="shared" si="60"/>
        <v>9.3953874726353412E-41</v>
      </c>
      <c r="CF18" s="5">
        <f t="shared" si="60"/>
        <v>9.7871067003790454E-41</v>
      </c>
      <c r="CG18" s="5">
        <f t="shared" si="60"/>
        <v>1.0186825928122703E-40</v>
      </c>
      <c r="CH18" s="5">
        <f t="shared" si="60"/>
        <v>1.0594545155866411E-40</v>
      </c>
      <c r="CI18" s="5">
        <f t="shared" si="60"/>
        <v>1.1010264383610117E-40</v>
      </c>
      <c r="CJ18" s="5">
        <f t="shared" si="60"/>
        <v>1.1433983611353824E-40</v>
      </c>
      <c r="CK18" s="5">
        <f t="shared" si="60"/>
        <v>1.1865702839097478E-40</v>
      </c>
      <c r="CL18" s="5">
        <f t="shared" si="60"/>
        <v>1.2305422066841187E-40</v>
      </c>
      <c r="CM18" s="5">
        <f t="shared" si="60"/>
        <v>1.2753141294584893E-40</v>
      </c>
      <c r="CN18" s="5">
        <f t="shared" si="60"/>
        <v>1.3208860522328601E-40</v>
      </c>
      <c r="CO18" s="5">
        <f t="shared" si="60"/>
        <v>1.3672579750072254E-40</v>
      </c>
      <c r="CP18" s="5">
        <f t="shared" si="60"/>
        <v>1.4144298977815963E-40</v>
      </c>
      <c r="CQ18" s="5">
        <f t="shared" si="60"/>
        <v>1.462401820555967E-40</v>
      </c>
      <c r="CR18" s="5">
        <f t="shared" si="60"/>
        <v>1.511173743330338E-40</v>
      </c>
      <c r="CS18" s="5">
        <f t="shared" si="60"/>
        <v>1.560745666104703E-40</v>
      </c>
      <c r="CT18" s="5">
        <f t="shared" si="60"/>
        <v>1.6111175888790739E-40</v>
      </c>
      <c r="CU18" s="5">
        <f t="shared" si="60"/>
        <v>1.6622895116534449E-40</v>
      </c>
      <c r="CV18" s="5">
        <f t="shared" si="60"/>
        <v>1.7142614344278097E-40</v>
      </c>
      <c r="CW18" s="5">
        <f t="shared" si="60"/>
        <v>1.7670333572021806E-40</v>
      </c>
      <c r="CX18" s="5">
        <f t="shared" si="60"/>
        <v>1.8206052799765518E-40</v>
      </c>
      <c r="CY18" s="5">
        <f t="shared" si="60"/>
        <v>1.8749772027509229E-40</v>
      </c>
      <c r="CZ18" s="5">
        <f t="shared" si="60"/>
        <v>1.9301491255252873E-40</v>
      </c>
      <c r="DA18" s="5">
        <f t="shared" si="60"/>
        <v>1.9861210482996585E-40</v>
      </c>
      <c r="DB18" s="5">
        <f t="shared" si="60"/>
        <v>2.0428929710740295E-40</v>
      </c>
      <c r="DC18" s="5">
        <f t="shared" si="60"/>
        <v>2.1004648938484008E-40</v>
      </c>
      <c r="DD18" s="5">
        <f t="shared" si="60"/>
        <v>2.1588368166227651E-40</v>
      </c>
      <c r="DE18" s="5">
        <f t="shared" si="60"/>
        <v>2.2180087393971362E-40</v>
      </c>
      <c r="DF18" s="5">
        <f t="shared" si="60"/>
        <v>2.2779806621715075E-40</v>
      </c>
      <c r="DG18" s="5">
        <f t="shared" si="60"/>
        <v>2.3387525849458717E-40</v>
      </c>
      <c r="DH18" s="5">
        <f t="shared" si="60"/>
        <v>2.4003245077202428E-40</v>
      </c>
    </row>
    <row r="19" spans="2:112" x14ac:dyDescent="0.25">
      <c r="B19" s="5">
        <f>'goccia (2)'!S16</f>
        <v>4.3724080163120433E-19</v>
      </c>
      <c r="D19">
        <f t="shared" si="64"/>
        <v>25</v>
      </c>
      <c r="E19" s="5">
        <f t="shared" si="50"/>
        <v>4.3724080163120433E-19</v>
      </c>
      <c r="F19" s="107">
        <f t="shared" si="53"/>
        <v>4.3724080163120433</v>
      </c>
      <c r="G19" s="35"/>
      <c r="H19" s="100">
        <f t="shared" si="54"/>
        <v>1.4574693387706811E-19</v>
      </c>
      <c r="I19" s="35"/>
      <c r="J19" s="6"/>
      <c r="L19" s="5">
        <f t="shared" si="55"/>
        <v>1.8088571446030855E-41</v>
      </c>
      <c r="M19" s="5">
        <f t="shared" si="55"/>
        <v>1.9829797895203668E-41</v>
      </c>
      <c r="N19" s="5">
        <f t="shared" si="55"/>
        <v>2.1651024344376262E-41</v>
      </c>
      <c r="O19" s="5">
        <f t="shared" si="55"/>
        <v>2.3552250793549078E-41</v>
      </c>
      <c r="P19" s="5">
        <f t="shared" si="55"/>
        <v>2.5533477242721894E-41</v>
      </c>
      <c r="Q19" s="5">
        <f t="shared" si="55"/>
        <v>2.7594703691894721E-41</v>
      </c>
      <c r="R19" s="5">
        <f t="shared" si="55"/>
        <v>2.973593014106729E-41</v>
      </c>
      <c r="S19" s="5">
        <f t="shared" si="55"/>
        <v>3.1957156590240115E-41</v>
      </c>
      <c r="T19" s="5">
        <f t="shared" si="55"/>
        <v>3.4258383039412947E-41</v>
      </c>
      <c r="U19" s="5">
        <f t="shared" si="55"/>
        <v>3.663960948858578E-41</v>
      </c>
      <c r="V19" s="5">
        <f t="shared" si="55"/>
        <v>3.9100835937758319E-41</v>
      </c>
      <c r="W19" s="5">
        <f t="shared" si="55"/>
        <v>4.1642062386931161E-41</v>
      </c>
      <c r="X19" s="5">
        <f t="shared" si="55"/>
        <v>4.4263288836104004E-41</v>
      </c>
      <c r="Y19" s="5">
        <f t="shared" si="55"/>
        <v>4.6964515285276854E-41</v>
      </c>
      <c r="Z19" s="5">
        <f t="shared" si="55"/>
        <v>4.9745741734449363E-41</v>
      </c>
      <c r="AA19" s="5">
        <f t="shared" si="55"/>
        <v>5.2606968183622216E-41</v>
      </c>
      <c r="AB19" s="5">
        <f t="shared" si="61"/>
        <v>5.5548194632795065E-41</v>
      </c>
      <c r="AC19" s="5">
        <f t="shared" si="61"/>
        <v>5.8569421081967554E-41</v>
      </c>
      <c r="AD19" s="5">
        <f t="shared" si="61"/>
        <v>6.1670647531140416E-41</v>
      </c>
      <c r="AE19" s="5">
        <f t="shared" si="61"/>
        <v>6.4851873980313275E-41</v>
      </c>
      <c r="AF19" s="5">
        <f t="shared" si="61"/>
        <v>6.811310042948614E-41</v>
      </c>
      <c r="AG19" s="5">
        <f t="shared" si="61"/>
        <v>7.1454326878658604E-41</v>
      </c>
      <c r="AH19" s="5">
        <f t="shared" si="61"/>
        <v>7.4875553327831473E-41</v>
      </c>
      <c r="AI19" s="5">
        <f t="shared" si="61"/>
        <v>7.8376779777004348E-41</v>
      </c>
      <c r="AJ19" s="5">
        <f t="shared" si="61"/>
        <v>8.1958006226177219E-41</v>
      </c>
      <c r="AK19" s="5">
        <f t="shared" si="61"/>
        <v>8.5619232675349659E-41</v>
      </c>
      <c r="AL19" s="5">
        <f t="shared" si="61"/>
        <v>8.9360459124522533E-41</v>
      </c>
      <c r="AM19" s="5">
        <f t="shared" si="61"/>
        <v>9.3181685573695424E-41</v>
      </c>
      <c r="AN19" s="5">
        <f t="shared" si="61"/>
        <v>9.7082912022867833E-41</v>
      </c>
      <c r="AO19" s="5">
        <f t="shared" si="61"/>
        <v>1.0106413847204072E-40</v>
      </c>
      <c r="AP19" s="5">
        <f t="shared" si="61"/>
        <v>1.0512536492121361E-40</v>
      </c>
      <c r="AQ19" s="5">
        <f t="shared" si="61"/>
        <v>1.0926659137038651E-40</v>
      </c>
      <c r="AR19" s="5">
        <f t="shared" si="62"/>
        <v>1.134878178195589E-40</v>
      </c>
      <c r="AS19" s="5">
        <f t="shared" si="62"/>
        <v>1.1778904426873179E-40</v>
      </c>
      <c r="AT19" s="5">
        <f t="shared" si="62"/>
        <v>1.2217027071790469E-40</v>
      </c>
      <c r="AU19" s="5">
        <f t="shared" si="62"/>
        <v>1.2663149716707759E-40</v>
      </c>
      <c r="AV19" s="5">
        <f t="shared" si="62"/>
        <v>1.3117272361624995E-40</v>
      </c>
      <c r="AW19" s="5">
        <f t="shared" si="62"/>
        <v>1.3579395006542287E-40</v>
      </c>
      <c r="AX19" s="5">
        <f t="shared" si="62"/>
        <v>1.4049517651459579E-40</v>
      </c>
      <c r="AY19" s="5">
        <f t="shared" si="62"/>
        <v>1.452764029637687E-40</v>
      </c>
      <c r="AZ19" s="5">
        <f t="shared" si="62"/>
        <v>1.5013762941294102E-40</v>
      </c>
      <c r="BA19" s="5">
        <f t="shared" si="62"/>
        <v>1.5507885586211395E-40</v>
      </c>
      <c r="BB19" s="5">
        <f t="shared" si="62"/>
        <v>1.6010008231128688E-40</v>
      </c>
      <c r="BC19" s="5">
        <f t="shared" si="62"/>
        <v>1.6520130876045918E-40</v>
      </c>
      <c r="BD19" s="5">
        <f t="shared" si="62"/>
        <v>1.7038253520963212E-40</v>
      </c>
      <c r="BE19" s="5">
        <f t="shared" si="62"/>
        <v>1.7564376165880505E-40</v>
      </c>
      <c r="BF19" s="5">
        <f t="shared" si="62"/>
        <v>1.8098498810797799E-40</v>
      </c>
      <c r="BG19" s="5">
        <f t="shared" si="62"/>
        <v>1.8640621455715028E-40</v>
      </c>
      <c r="BH19" s="5">
        <f t="shared" si="63"/>
        <v>1.919074410063232E-40</v>
      </c>
      <c r="BI19" s="5">
        <f t="shared" si="63"/>
        <v>1.9748866745549616E-40</v>
      </c>
      <c r="BJ19" s="5">
        <f t="shared" si="63"/>
        <v>2.031498939046691E-40</v>
      </c>
      <c r="BK19" s="5">
        <f t="shared" si="63"/>
        <v>2.0889112035384134E-40</v>
      </c>
      <c r="BL19" s="5">
        <f t="shared" si="63"/>
        <v>2.1471234680301429E-40</v>
      </c>
      <c r="BM19" s="5">
        <f t="shared" si="63"/>
        <v>2.2061357325218727E-40</v>
      </c>
      <c r="BN19" s="5">
        <f t="shared" si="63"/>
        <v>2.2659479970135951E-40</v>
      </c>
      <c r="BO19" s="5">
        <f t="shared" si="63"/>
        <v>2.3265602615053246E-40</v>
      </c>
      <c r="BP19" s="5">
        <f t="shared" si="63"/>
        <v>2.387972525997054E-40</v>
      </c>
      <c r="BQ19" s="5">
        <f t="shared" si="63"/>
        <v>2.4501847904887837E-40</v>
      </c>
      <c r="BR19" s="5">
        <f t="shared" si="63"/>
        <v>2.5131970549805059E-40</v>
      </c>
      <c r="BS19" s="5">
        <f t="shared" si="63"/>
        <v>2.5770093194722357E-40</v>
      </c>
      <c r="BT19" s="5">
        <f t="shared" si="63"/>
        <v>2.6416215839639654E-40</v>
      </c>
      <c r="BU19" s="5">
        <f t="shared" si="63"/>
        <v>2.7070338484556949E-40</v>
      </c>
      <c r="BV19" s="5">
        <f t="shared" si="63"/>
        <v>2.7732461129474169E-40</v>
      </c>
      <c r="BW19" s="5">
        <f t="shared" si="63"/>
        <v>2.8402583774391384E-40</v>
      </c>
      <c r="BX19" s="5">
        <f t="shared" si="57"/>
        <v>2.9080706419308684E-40</v>
      </c>
      <c r="BY19" s="5">
        <f t="shared" si="60"/>
        <v>2.9766829064225982E-40</v>
      </c>
      <c r="BZ19" s="5">
        <f t="shared" si="60"/>
        <v>3.0460951709143193E-40</v>
      </c>
      <c r="CA19" s="5">
        <f t="shared" si="60"/>
        <v>3.1163074354060492E-40</v>
      </c>
      <c r="CB19" s="5">
        <f t="shared" si="60"/>
        <v>3.187319699897779E-40</v>
      </c>
      <c r="CC19" s="5">
        <f t="shared" si="60"/>
        <v>3.2591319643895091E-40</v>
      </c>
      <c r="CD19" s="5">
        <f t="shared" si="60"/>
        <v>3.3317442288812304E-40</v>
      </c>
      <c r="CE19" s="5">
        <f t="shared" si="60"/>
        <v>3.4051564933729602E-40</v>
      </c>
      <c r="CF19" s="5">
        <f t="shared" si="60"/>
        <v>3.4793687578646903E-40</v>
      </c>
      <c r="CG19" s="5">
        <f t="shared" si="60"/>
        <v>3.5543810223564112E-40</v>
      </c>
      <c r="CH19" s="5">
        <f t="shared" si="60"/>
        <v>3.630193286848141E-40</v>
      </c>
      <c r="CI19" s="5">
        <f t="shared" si="60"/>
        <v>3.706805551339871E-40</v>
      </c>
      <c r="CJ19" s="5">
        <f t="shared" si="60"/>
        <v>3.7842178158316013E-40</v>
      </c>
      <c r="CK19" s="5">
        <f t="shared" si="60"/>
        <v>3.8624300803233217E-40</v>
      </c>
      <c r="CL19" s="5">
        <f t="shared" si="60"/>
        <v>3.9414423448150518E-40</v>
      </c>
      <c r="CM19" s="5">
        <f t="shared" si="60"/>
        <v>4.0212546093067825E-40</v>
      </c>
      <c r="CN19" s="5">
        <f t="shared" si="60"/>
        <v>4.1018668737985123E-40</v>
      </c>
      <c r="CO19" s="5">
        <f t="shared" si="60"/>
        <v>4.1832791382902329E-40</v>
      </c>
      <c r="CP19" s="5">
        <f t="shared" si="60"/>
        <v>4.2654914027819632E-40</v>
      </c>
      <c r="CQ19" s="5">
        <f t="shared" si="60"/>
        <v>4.3485036672736934E-40</v>
      </c>
      <c r="CR19" s="5">
        <f t="shared" si="60"/>
        <v>4.4323159317654235E-40</v>
      </c>
      <c r="CS19" s="5">
        <f t="shared" si="60"/>
        <v>4.5169281962571436E-40</v>
      </c>
      <c r="CT19" s="5">
        <f t="shared" si="60"/>
        <v>4.6023404607488741E-40</v>
      </c>
      <c r="CU19" s="5">
        <f t="shared" si="60"/>
        <v>4.6885527252406046E-40</v>
      </c>
      <c r="CV19" s="5">
        <f t="shared" si="60"/>
        <v>4.7755649897323243E-40</v>
      </c>
      <c r="CW19" s="5">
        <f t="shared" si="60"/>
        <v>4.8633772542240544E-40</v>
      </c>
      <c r="CX19" s="5">
        <f t="shared" si="60"/>
        <v>4.9519895187157853E-40</v>
      </c>
      <c r="CY19" s="5">
        <f t="shared" si="60"/>
        <v>5.041401783207516E-40</v>
      </c>
      <c r="CZ19" s="5">
        <f t="shared" si="60"/>
        <v>5.1316140476992351E-40</v>
      </c>
      <c r="DA19" s="5">
        <f t="shared" si="60"/>
        <v>5.2226263121909655E-40</v>
      </c>
      <c r="DB19" s="5">
        <f t="shared" si="60"/>
        <v>5.3144385766826966E-40</v>
      </c>
      <c r="DC19" s="5">
        <f t="shared" si="60"/>
        <v>5.4070508411744268E-40</v>
      </c>
      <c r="DD19" s="5">
        <f t="shared" si="60"/>
        <v>5.5004631056661462E-40</v>
      </c>
      <c r="DE19" s="5">
        <f t="shared" si="60"/>
        <v>5.5946753701578769E-40</v>
      </c>
      <c r="DF19" s="5">
        <f t="shared" si="60"/>
        <v>5.6896876346496074E-40</v>
      </c>
      <c r="DG19" s="5">
        <f t="shared" si="60"/>
        <v>5.7854998991413273E-40</v>
      </c>
      <c r="DH19" s="5">
        <f t="shared" si="60"/>
        <v>5.8821121636330575E-40</v>
      </c>
    </row>
    <row r="20" spans="2:112" x14ac:dyDescent="0.25">
      <c r="B20" s="5">
        <f>'goccia (2)'!S17</f>
        <v>4.3034192265837269E-19</v>
      </c>
      <c r="D20">
        <f t="shared" si="64"/>
        <v>26</v>
      </c>
      <c r="E20" s="5">
        <f t="shared" si="50"/>
        <v>4.3034192265837269E-19</v>
      </c>
      <c r="F20" s="107">
        <f t="shared" si="53"/>
        <v>4.3034192265837268</v>
      </c>
      <c r="G20" s="35"/>
      <c r="H20" s="100">
        <f t="shared" si="54"/>
        <v>1.4344730755279089E-19</v>
      </c>
      <c r="I20" s="35"/>
      <c r="J20" s="6"/>
      <c r="L20" s="5">
        <f t="shared" si="55"/>
        <v>4.2937778307711304E-41</v>
      </c>
      <c r="M20" s="5">
        <f t="shared" si="55"/>
        <v>4.5598855286595039E-41</v>
      </c>
      <c r="N20" s="5">
        <f t="shared" si="55"/>
        <v>4.8339932265478439E-41</v>
      </c>
      <c r="O20" s="5">
        <f t="shared" si="55"/>
        <v>5.1161009244362172E-41</v>
      </c>
      <c r="P20" s="5">
        <f t="shared" si="55"/>
        <v>5.4062086223245912E-41</v>
      </c>
      <c r="Q20" s="5">
        <f t="shared" si="55"/>
        <v>5.7043163202129658E-41</v>
      </c>
      <c r="R20" s="5">
        <f t="shared" si="55"/>
        <v>6.0104240181013034E-41</v>
      </c>
      <c r="S20" s="5">
        <f t="shared" si="55"/>
        <v>6.3245317159896784E-41</v>
      </c>
      <c r="T20" s="5">
        <f t="shared" si="55"/>
        <v>6.646639413878054E-41</v>
      </c>
      <c r="U20" s="5">
        <f t="shared" si="55"/>
        <v>6.9767471117664292E-41</v>
      </c>
      <c r="V20" s="5">
        <f t="shared" si="55"/>
        <v>7.3148548096547643E-41</v>
      </c>
      <c r="W20" s="5">
        <f t="shared" si="55"/>
        <v>7.6609625075431399E-41</v>
      </c>
      <c r="X20" s="5">
        <f t="shared" si="55"/>
        <v>8.0150702054315161E-41</v>
      </c>
      <c r="Y20" s="5">
        <f t="shared" si="55"/>
        <v>8.377177903319893E-41</v>
      </c>
      <c r="Z20" s="5">
        <f t="shared" si="55"/>
        <v>8.7472856012082256E-41</v>
      </c>
      <c r="AA20" s="5">
        <f t="shared" si="55"/>
        <v>9.1253932990966028E-41</v>
      </c>
      <c r="AB20" s="5">
        <f t="shared" si="61"/>
        <v>9.5115009969849796E-41</v>
      </c>
      <c r="AC20" s="5">
        <f t="shared" si="61"/>
        <v>9.9056086948733102E-41</v>
      </c>
      <c r="AD20" s="5">
        <f t="shared" si="61"/>
        <v>1.0307716392761688E-40</v>
      </c>
      <c r="AE20" s="5">
        <f t="shared" si="61"/>
        <v>1.0717824090650065E-40</v>
      </c>
      <c r="AF20" s="5">
        <f t="shared" si="61"/>
        <v>1.1135931788538445E-40</v>
      </c>
      <c r="AG20" s="5">
        <f t="shared" si="61"/>
        <v>1.1562039486426772E-40</v>
      </c>
      <c r="AH20" s="5">
        <f t="shared" si="61"/>
        <v>1.199614718431515E-40</v>
      </c>
      <c r="AI20" s="5">
        <f t="shared" si="61"/>
        <v>1.243825488220353E-40</v>
      </c>
      <c r="AJ20" s="5">
        <f t="shared" si="61"/>
        <v>1.288836258009191E-40</v>
      </c>
      <c r="AK20" s="5">
        <f t="shared" si="61"/>
        <v>1.3346470277980234E-40</v>
      </c>
      <c r="AL20" s="5">
        <f t="shared" si="61"/>
        <v>1.3812577975868613E-40</v>
      </c>
      <c r="AM20" s="5">
        <f t="shared" si="61"/>
        <v>1.4286685673756995E-40</v>
      </c>
      <c r="AN20" s="5">
        <f t="shared" si="61"/>
        <v>1.4768793371645317E-40</v>
      </c>
      <c r="AO20" s="5">
        <f t="shared" si="61"/>
        <v>1.5258901069533698E-40</v>
      </c>
      <c r="AP20" s="5">
        <f t="shared" si="61"/>
        <v>1.5757008767422078E-40</v>
      </c>
      <c r="AQ20" s="5">
        <f t="shared" si="61"/>
        <v>1.6263116465310461E-40</v>
      </c>
      <c r="AR20" s="5">
        <f t="shared" si="62"/>
        <v>1.6777224163198779E-40</v>
      </c>
      <c r="AS20" s="5">
        <f t="shared" si="62"/>
        <v>1.7299331861087161E-40</v>
      </c>
      <c r="AT20" s="5">
        <f t="shared" si="62"/>
        <v>1.7829439558975543E-40</v>
      </c>
      <c r="AU20" s="5">
        <f t="shared" si="62"/>
        <v>1.8367547256863926E-40</v>
      </c>
      <c r="AV20" s="5">
        <f t="shared" si="62"/>
        <v>1.8913654954752243E-40</v>
      </c>
      <c r="AW20" s="5">
        <f t="shared" si="62"/>
        <v>1.9467762652640628E-40</v>
      </c>
      <c r="AX20" s="5">
        <f t="shared" si="62"/>
        <v>2.0029870350529011E-40</v>
      </c>
      <c r="AY20" s="5">
        <f t="shared" si="62"/>
        <v>2.0599978048417393E-40</v>
      </c>
      <c r="AZ20" s="5">
        <f t="shared" si="62"/>
        <v>2.1178085746305708E-40</v>
      </c>
      <c r="BA20" s="5">
        <f t="shared" si="62"/>
        <v>2.1764193444194091E-40</v>
      </c>
      <c r="BB20" s="5">
        <f t="shared" si="62"/>
        <v>2.2358301142082477E-40</v>
      </c>
      <c r="BC20" s="5">
        <f t="shared" si="62"/>
        <v>2.2960408839970788E-40</v>
      </c>
      <c r="BD20" s="5">
        <f t="shared" si="62"/>
        <v>2.3570516537859171E-40</v>
      </c>
      <c r="BE20" s="5">
        <f t="shared" si="62"/>
        <v>2.4188624235747557E-40</v>
      </c>
      <c r="BF20" s="5">
        <f t="shared" si="62"/>
        <v>2.4814731933635946E-40</v>
      </c>
      <c r="BG20" s="5">
        <f t="shared" si="62"/>
        <v>2.5448839631524251E-40</v>
      </c>
      <c r="BH20" s="5">
        <f t="shared" si="63"/>
        <v>2.6090947329412637E-40</v>
      </c>
      <c r="BI20" s="5">
        <f t="shared" si="63"/>
        <v>2.6741055027301025E-40</v>
      </c>
      <c r="BJ20" s="5">
        <f t="shared" si="63"/>
        <v>2.7399162725189412E-40</v>
      </c>
      <c r="BK20" s="5">
        <f t="shared" si="63"/>
        <v>2.8065270423077721E-40</v>
      </c>
      <c r="BL20" s="5">
        <f t="shared" si="63"/>
        <v>2.8739378120966105E-40</v>
      </c>
      <c r="BM20" s="5">
        <f t="shared" si="63"/>
        <v>2.9421485818854492E-40</v>
      </c>
      <c r="BN20" s="5">
        <f t="shared" si="63"/>
        <v>3.0111593516742796E-40</v>
      </c>
      <c r="BO20" s="5">
        <f t="shared" si="63"/>
        <v>3.0809701214631184E-40</v>
      </c>
      <c r="BP20" s="5">
        <f t="shared" si="63"/>
        <v>3.1515808912519571E-40</v>
      </c>
      <c r="BQ20" s="5">
        <f t="shared" si="63"/>
        <v>3.2229916610407961E-40</v>
      </c>
      <c r="BR20" s="5">
        <f t="shared" si="63"/>
        <v>3.2952024308296264E-40</v>
      </c>
      <c r="BS20" s="5">
        <f t="shared" si="63"/>
        <v>3.3682132006184651E-40</v>
      </c>
      <c r="BT20" s="5">
        <f t="shared" si="63"/>
        <v>3.442023970407304E-40</v>
      </c>
      <c r="BU20" s="5">
        <f t="shared" si="63"/>
        <v>3.5166347401961433E-40</v>
      </c>
      <c r="BV20" s="5">
        <f t="shared" si="63"/>
        <v>3.592045509984973E-40</v>
      </c>
      <c r="BW20" s="5">
        <f t="shared" si="63"/>
        <v>3.668256279773803E-40</v>
      </c>
      <c r="BX20" s="5">
        <f t="shared" si="57"/>
        <v>3.7452670495626418E-40</v>
      </c>
      <c r="BY20" s="5">
        <f t="shared" si="60"/>
        <v>3.8230778193514805E-40</v>
      </c>
      <c r="BZ20" s="5">
        <f t="shared" si="60"/>
        <v>3.90168858914031E-40</v>
      </c>
      <c r="CA20" s="5">
        <f t="shared" si="60"/>
        <v>3.9810993589291493E-40</v>
      </c>
      <c r="CB20" s="5">
        <f t="shared" si="60"/>
        <v>4.0613101287179883E-40</v>
      </c>
      <c r="CC20" s="5">
        <f t="shared" si="60"/>
        <v>4.1423208985068273E-40</v>
      </c>
      <c r="CD20" s="5">
        <f t="shared" si="60"/>
        <v>4.2241316682956571E-40</v>
      </c>
      <c r="CE20" s="5">
        <f t="shared" si="60"/>
        <v>4.3067424380844958E-40</v>
      </c>
      <c r="CF20" s="5">
        <f t="shared" si="60"/>
        <v>4.3901532078733351E-40</v>
      </c>
      <c r="CG20" s="5">
        <f t="shared" si="60"/>
        <v>4.4743639776621638E-40</v>
      </c>
      <c r="CH20" s="5">
        <f t="shared" si="60"/>
        <v>4.5593747474510036E-40</v>
      </c>
      <c r="CI20" s="5">
        <f t="shared" si="60"/>
        <v>4.6451855172398426E-40</v>
      </c>
      <c r="CJ20" s="5">
        <f t="shared" si="60"/>
        <v>4.7317962870286822E-40</v>
      </c>
      <c r="CK20" s="5">
        <f t="shared" si="60"/>
        <v>4.8192070568175103E-40</v>
      </c>
      <c r="CL20" s="5">
        <f t="shared" si="60"/>
        <v>4.9074178266063496E-40</v>
      </c>
      <c r="CM20" s="5">
        <f t="shared" si="60"/>
        <v>4.9964285963951896E-40</v>
      </c>
      <c r="CN20" s="5">
        <f t="shared" si="60"/>
        <v>5.0862393661840287E-40</v>
      </c>
      <c r="CO20" s="5">
        <f t="shared" si="60"/>
        <v>5.176850135972857E-40</v>
      </c>
      <c r="CP20" s="5">
        <f t="shared" si="60"/>
        <v>5.2682609057616966E-40</v>
      </c>
      <c r="CQ20" s="5">
        <f t="shared" si="60"/>
        <v>5.3604716755505361E-40</v>
      </c>
      <c r="CR20" s="5">
        <f t="shared" si="60"/>
        <v>5.4534824453393754E-40</v>
      </c>
      <c r="CS20" s="5">
        <f t="shared" si="60"/>
        <v>5.547293215128204E-40</v>
      </c>
      <c r="CT20" s="5">
        <f t="shared" si="60"/>
        <v>5.6419039849170438E-40</v>
      </c>
      <c r="CU20" s="5">
        <f t="shared" si="60"/>
        <v>5.7373147547058828E-40</v>
      </c>
      <c r="CV20" s="5">
        <f t="shared" si="60"/>
        <v>5.8335255244947109E-40</v>
      </c>
      <c r="CW20" s="5">
        <f t="shared" si="60"/>
        <v>5.9305362942835504E-40</v>
      </c>
      <c r="CX20" s="5">
        <f t="shared" si="60"/>
        <v>6.0283470640723905E-40</v>
      </c>
      <c r="CY20" s="5">
        <f t="shared" si="60"/>
        <v>6.1269578338612297E-40</v>
      </c>
      <c r="CZ20" s="5">
        <f t="shared" si="60"/>
        <v>6.2263686036500581E-40</v>
      </c>
      <c r="DA20" s="5">
        <f t="shared" si="60"/>
        <v>6.3265793734388978E-40</v>
      </c>
      <c r="DB20" s="5">
        <f t="shared" si="60"/>
        <v>6.4275901432277374E-40</v>
      </c>
      <c r="DC20" s="5">
        <f t="shared" si="60"/>
        <v>6.5294009130165769E-40</v>
      </c>
      <c r="DD20" s="5">
        <f t="shared" si="60"/>
        <v>6.6320116828054048E-40</v>
      </c>
      <c r="DE20" s="5">
        <f t="shared" si="60"/>
        <v>6.7354224525942447E-40</v>
      </c>
      <c r="DF20" s="5">
        <f t="shared" si="60"/>
        <v>6.8396332223830846E-40</v>
      </c>
      <c r="DG20" s="5">
        <f t="shared" si="60"/>
        <v>6.9446439921719112E-40</v>
      </c>
      <c r="DH20" s="5">
        <f t="shared" si="60"/>
        <v>7.0504547619607516E-40</v>
      </c>
    </row>
    <row r="21" spans="2:112" x14ac:dyDescent="0.25">
      <c r="B21" s="5">
        <f>'goccia (2)'!S18</f>
        <v>4.3680936655139976E-19</v>
      </c>
      <c r="D21">
        <f t="shared" si="64"/>
        <v>27</v>
      </c>
      <c r="E21" s="5">
        <f t="shared" si="50"/>
        <v>4.3680936655139976E-19</v>
      </c>
      <c r="F21" s="107">
        <f t="shared" si="53"/>
        <v>4.3680936655139977</v>
      </c>
      <c r="G21" s="35"/>
      <c r="H21" s="69">
        <f t="shared" si="54"/>
        <v>1.4560312218379992E-19</v>
      </c>
      <c r="I21" s="35"/>
      <c r="J21" s="6"/>
      <c r="L21" s="5">
        <f t="shared" si="55"/>
        <v>1.9332534530592343E-41</v>
      </c>
      <c r="M21" s="5">
        <f t="shared" si="55"/>
        <v>2.1131285657072435E-41</v>
      </c>
      <c r="N21" s="5">
        <f t="shared" si="55"/>
        <v>2.3010036783552303E-41</v>
      </c>
      <c r="O21" s="5">
        <f t="shared" si="55"/>
        <v>2.4968787910032392E-41</v>
      </c>
      <c r="P21" s="5">
        <f t="shared" si="55"/>
        <v>2.7007539036512493E-41</v>
      </c>
      <c r="Q21" s="5">
        <f t="shared" si="55"/>
        <v>2.9126290162992596E-41</v>
      </c>
      <c r="R21" s="5">
        <f t="shared" si="55"/>
        <v>3.1325041289472435E-41</v>
      </c>
      <c r="S21" s="5">
        <f t="shared" si="55"/>
        <v>3.3603792415952535E-41</v>
      </c>
      <c r="T21" s="5">
        <f t="shared" si="55"/>
        <v>3.5962543542432647E-41</v>
      </c>
      <c r="U21" s="5">
        <f t="shared" si="55"/>
        <v>3.8401294668912761E-41</v>
      </c>
      <c r="V21" s="5">
        <f t="shared" si="55"/>
        <v>4.092004579539257E-41</v>
      </c>
      <c r="W21" s="5">
        <f t="shared" si="55"/>
        <v>4.3518796921872687E-41</v>
      </c>
      <c r="X21" s="5">
        <f t="shared" si="55"/>
        <v>4.619754804835281E-41</v>
      </c>
      <c r="Y21" s="5">
        <f t="shared" si="55"/>
        <v>4.895629917483293E-41</v>
      </c>
      <c r="Z21" s="5">
        <f t="shared" si="55"/>
        <v>5.179505030131272E-41</v>
      </c>
      <c r="AA21" s="5">
        <f t="shared" si="55"/>
        <v>5.4713801427792843E-41</v>
      </c>
      <c r="AB21" s="5">
        <f t="shared" si="61"/>
        <v>5.7712552554272982E-41</v>
      </c>
      <c r="AC21" s="5">
        <f t="shared" si="61"/>
        <v>6.0791303680752741E-41</v>
      </c>
      <c r="AD21" s="5">
        <f t="shared" si="61"/>
        <v>6.3950054807232873E-41</v>
      </c>
      <c r="AE21" s="5">
        <f t="shared" si="61"/>
        <v>6.7188805933713012E-41</v>
      </c>
      <c r="AF21" s="5">
        <f t="shared" si="61"/>
        <v>7.0507557060193158E-41</v>
      </c>
      <c r="AG21" s="5">
        <f t="shared" si="61"/>
        <v>7.3906308186672892E-41</v>
      </c>
      <c r="AH21" s="5">
        <f t="shared" si="61"/>
        <v>7.7385059313153041E-41</v>
      </c>
      <c r="AI21" s="5">
        <f t="shared" si="61"/>
        <v>8.0943810439633186E-41</v>
      </c>
      <c r="AJ21" s="5">
        <f t="shared" si="61"/>
        <v>8.4582561566113338E-41</v>
      </c>
      <c r="AK21" s="5">
        <f t="shared" si="61"/>
        <v>8.8301312692593048E-41</v>
      </c>
      <c r="AL21" s="5">
        <f t="shared" si="61"/>
        <v>9.2100063819073202E-41</v>
      </c>
      <c r="AM21" s="5">
        <f t="shared" si="61"/>
        <v>9.5978814945553374E-41</v>
      </c>
      <c r="AN21" s="5">
        <f t="shared" si="61"/>
        <v>9.9937566072033063E-41</v>
      </c>
      <c r="AO21" s="5">
        <f t="shared" si="61"/>
        <v>1.0397631719851323E-40</v>
      </c>
      <c r="AP21" s="5">
        <f t="shared" si="61"/>
        <v>1.0809506832499338E-40</v>
      </c>
      <c r="AQ21" s="5">
        <f t="shared" si="61"/>
        <v>1.1229381945147356E-40</v>
      </c>
      <c r="AR21" s="5">
        <f t="shared" si="62"/>
        <v>1.1657257057795321E-40</v>
      </c>
      <c r="AS21" s="5">
        <f t="shared" si="62"/>
        <v>1.209313217044334E-40</v>
      </c>
      <c r="AT21" s="5">
        <f t="shared" si="62"/>
        <v>1.2537007283091358E-40</v>
      </c>
      <c r="AU21" s="5">
        <f t="shared" si="62"/>
        <v>1.2988882395739376E-40</v>
      </c>
      <c r="AV21" s="5">
        <f t="shared" si="62"/>
        <v>1.344875750838734E-40</v>
      </c>
      <c r="AW21" s="5">
        <f t="shared" si="62"/>
        <v>1.3916632621035358E-40</v>
      </c>
      <c r="AX21" s="5">
        <f t="shared" si="62"/>
        <v>1.4392507733683376E-40</v>
      </c>
      <c r="AY21" s="5">
        <f t="shared" si="62"/>
        <v>1.4876382846331397E-40</v>
      </c>
      <c r="AZ21" s="5">
        <f t="shared" si="62"/>
        <v>1.5368257958979358E-40</v>
      </c>
      <c r="BA21" s="5">
        <f t="shared" si="62"/>
        <v>1.5868133071627376E-40</v>
      </c>
      <c r="BB21" s="5">
        <f t="shared" si="62"/>
        <v>1.6376008184275397E-40</v>
      </c>
      <c r="BC21" s="5">
        <f t="shared" si="62"/>
        <v>1.6891883296923355E-40</v>
      </c>
      <c r="BD21" s="5">
        <f t="shared" si="62"/>
        <v>1.7415758409571376E-40</v>
      </c>
      <c r="BE21" s="5">
        <f t="shared" si="62"/>
        <v>1.7947633522219396E-40</v>
      </c>
      <c r="BF21" s="5">
        <f t="shared" si="62"/>
        <v>1.848750863486742E-40</v>
      </c>
      <c r="BG21" s="5">
        <f t="shared" si="62"/>
        <v>1.9035383747515375E-40</v>
      </c>
      <c r="BH21" s="5">
        <f t="shared" si="63"/>
        <v>1.9591258860163394E-40</v>
      </c>
      <c r="BI21" s="5">
        <f t="shared" si="63"/>
        <v>2.0155133972811419E-40</v>
      </c>
      <c r="BJ21" s="5">
        <f t="shared" si="63"/>
        <v>2.072700908545944E-40</v>
      </c>
      <c r="BK21" s="5">
        <f t="shared" si="63"/>
        <v>2.1306884198107393E-40</v>
      </c>
      <c r="BL21" s="5">
        <f t="shared" si="63"/>
        <v>2.1894759310755415E-40</v>
      </c>
      <c r="BM21" s="5">
        <f t="shared" si="63"/>
        <v>2.2490634423403439E-40</v>
      </c>
      <c r="BN21" s="5">
        <f t="shared" si="63"/>
        <v>2.3094509536051388E-40</v>
      </c>
      <c r="BO21" s="5">
        <f t="shared" si="63"/>
        <v>2.3706384648699414E-40</v>
      </c>
      <c r="BP21" s="5">
        <f t="shared" si="63"/>
        <v>2.4326259761347438E-40</v>
      </c>
      <c r="BQ21" s="5">
        <f t="shared" si="63"/>
        <v>2.495413487399546E-40</v>
      </c>
      <c r="BR21" s="5">
        <f t="shared" si="63"/>
        <v>2.5590009986643408E-40</v>
      </c>
      <c r="BS21" s="5">
        <f t="shared" si="63"/>
        <v>2.6233885099291432E-40</v>
      </c>
      <c r="BT21" s="5">
        <f t="shared" si="63"/>
        <v>2.6885760211939459E-40</v>
      </c>
      <c r="BU21" s="5">
        <f t="shared" si="63"/>
        <v>2.7545635324587485E-40</v>
      </c>
      <c r="BV21" s="5">
        <f t="shared" si="63"/>
        <v>2.8213510437235431E-40</v>
      </c>
      <c r="BW21" s="5">
        <f t="shared" si="63"/>
        <v>2.8889385549883372E-40</v>
      </c>
      <c r="BX21" s="5">
        <f t="shared" si="57"/>
        <v>2.9573260662531398E-40</v>
      </c>
      <c r="BY21" s="5">
        <f t="shared" si="60"/>
        <v>3.0265135775179426E-40</v>
      </c>
      <c r="BZ21" s="5">
        <f t="shared" si="60"/>
        <v>3.0965010887827367E-40</v>
      </c>
      <c r="CA21" s="5">
        <f t="shared" si="60"/>
        <v>3.1672886000475392E-40</v>
      </c>
      <c r="CB21" s="5">
        <f t="shared" si="60"/>
        <v>3.238876111312342E-40</v>
      </c>
      <c r="CC21" s="5">
        <f t="shared" si="60"/>
        <v>3.3112636225771446E-40</v>
      </c>
      <c r="CD21" s="5">
        <f t="shared" si="60"/>
        <v>3.3844511338419386E-40</v>
      </c>
      <c r="CE21" s="5">
        <f t="shared" si="60"/>
        <v>3.458438645106741E-40</v>
      </c>
      <c r="CF21" s="5">
        <f t="shared" si="60"/>
        <v>3.533226156371544E-40</v>
      </c>
      <c r="CG21" s="5">
        <f t="shared" si="60"/>
        <v>3.6088136676363376E-40</v>
      </c>
      <c r="CH21" s="5">
        <f t="shared" si="60"/>
        <v>3.68520117890114E-40</v>
      </c>
      <c r="CI21" s="5">
        <f t="shared" si="60"/>
        <v>3.762388690165943E-40</v>
      </c>
      <c r="CJ21" s="5">
        <f t="shared" si="60"/>
        <v>3.8403762014307459E-40</v>
      </c>
      <c r="CK21" s="5">
        <f t="shared" si="60"/>
        <v>3.9191637126955398E-40</v>
      </c>
      <c r="CL21" s="5">
        <f t="shared" si="60"/>
        <v>3.9987512239603424E-40</v>
      </c>
      <c r="CM21" s="5">
        <f t="shared" si="60"/>
        <v>4.0791387352251449E-40</v>
      </c>
      <c r="CN21" s="5">
        <f t="shared" si="60"/>
        <v>4.1603262464899481E-40</v>
      </c>
      <c r="CO21" s="5">
        <f t="shared" si="60"/>
        <v>4.2423137577547414E-40</v>
      </c>
      <c r="CP21" s="5">
        <f t="shared" si="60"/>
        <v>4.3251012690195443E-40</v>
      </c>
      <c r="CQ21" s="5">
        <f t="shared" si="60"/>
        <v>4.408688780284347E-40</v>
      </c>
      <c r="CR21" s="5">
        <f t="shared" si="60"/>
        <v>4.4930762915491505E-40</v>
      </c>
      <c r="CS21" s="5">
        <f t="shared" si="60"/>
        <v>4.5782638028139432E-40</v>
      </c>
      <c r="CT21" s="5">
        <f t="shared" si="60"/>
        <v>4.6642513140787464E-40</v>
      </c>
      <c r="CU21" s="5">
        <f t="shared" si="60"/>
        <v>4.7510388253435494E-40</v>
      </c>
      <c r="CV21" s="5">
        <f t="shared" si="60"/>
        <v>4.8386263366083425E-40</v>
      </c>
      <c r="CW21" s="5">
        <f t="shared" si="60"/>
        <v>4.9270138478731453E-40</v>
      </c>
      <c r="CX21" s="5">
        <f t="shared" si="60"/>
        <v>5.0162013591379487E-40</v>
      </c>
      <c r="CY21" s="5">
        <f t="shared" si="60"/>
        <v>5.106188870402752E-40</v>
      </c>
      <c r="CZ21" s="5">
        <f t="shared" si="60"/>
        <v>5.1969763816675446E-40</v>
      </c>
      <c r="DA21" s="5">
        <f t="shared" si="60"/>
        <v>5.2885638929323476E-40</v>
      </c>
      <c r="DB21" s="5">
        <f t="shared" si="60"/>
        <v>5.3809514041971513E-40</v>
      </c>
      <c r="DC21" s="5">
        <f t="shared" si="60"/>
        <v>5.474138915461954E-40</v>
      </c>
      <c r="DD21" s="5">
        <f t="shared" si="60"/>
        <v>5.5681264267267469E-40</v>
      </c>
      <c r="DE21" s="5">
        <f t="shared" si="60"/>
        <v>5.6629139379915502E-40</v>
      </c>
      <c r="DF21" s="5">
        <f t="shared" si="60"/>
        <v>5.7585014492563533E-40</v>
      </c>
      <c r="DG21" s="5">
        <f t="shared" si="60"/>
        <v>5.8548889605211449E-40</v>
      </c>
      <c r="DH21" s="5">
        <f t="shared" si="60"/>
        <v>5.9520764717859486E-40</v>
      </c>
    </row>
    <row r="22" spans="2:112" x14ac:dyDescent="0.25">
      <c r="B22" s="5">
        <f>'goccia (2)'!S19</f>
        <v>4.3680936655139976E-19</v>
      </c>
      <c r="D22">
        <f t="shared" si="64"/>
        <v>28</v>
      </c>
      <c r="E22" s="5">
        <f t="shared" si="50"/>
        <v>4.3680936655139976E-19</v>
      </c>
      <c r="F22" s="107">
        <f t="shared" si="53"/>
        <v>4.3680936655139977</v>
      </c>
      <c r="G22" s="35"/>
      <c r="H22" s="100">
        <f t="shared" si="54"/>
        <v>1.4560312218379992E-19</v>
      </c>
      <c r="I22" s="35"/>
      <c r="J22" s="6"/>
      <c r="L22" s="5">
        <f t="shared" si="55"/>
        <v>1.9332534530592343E-41</v>
      </c>
      <c r="M22" s="5">
        <f t="shared" si="55"/>
        <v>2.1131285657072435E-41</v>
      </c>
      <c r="N22" s="5">
        <f t="shared" si="55"/>
        <v>2.3010036783552303E-41</v>
      </c>
      <c r="O22" s="5">
        <f t="shared" si="55"/>
        <v>2.4968787910032392E-41</v>
      </c>
      <c r="P22" s="5">
        <f t="shared" si="55"/>
        <v>2.7007539036512493E-41</v>
      </c>
      <c r="Q22" s="5">
        <f t="shared" si="55"/>
        <v>2.9126290162992596E-41</v>
      </c>
      <c r="R22" s="5">
        <f t="shared" si="55"/>
        <v>3.1325041289472435E-41</v>
      </c>
      <c r="S22" s="5">
        <f t="shared" si="55"/>
        <v>3.3603792415952535E-41</v>
      </c>
      <c r="T22" s="5">
        <f t="shared" si="55"/>
        <v>3.5962543542432647E-41</v>
      </c>
      <c r="U22" s="5">
        <f t="shared" si="55"/>
        <v>3.8401294668912761E-41</v>
      </c>
      <c r="V22" s="5">
        <f t="shared" si="55"/>
        <v>4.092004579539257E-41</v>
      </c>
      <c r="W22" s="5">
        <f t="shared" si="55"/>
        <v>4.3518796921872687E-41</v>
      </c>
      <c r="X22" s="5">
        <f t="shared" si="55"/>
        <v>4.619754804835281E-41</v>
      </c>
      <c r="Y22" s="5">
        <f t="shared" si="55"/>
        <v>4.895629917483293E-41</v>
      </c>
      <c r="Z22" s="5">
        <f t="shared" si="55"/>
        <v>5.179505030131272E-41</v>
      </c>
      <c r="AA22" s="5">
        <f t="shared" si="55"/>
        <v>5.4713801427792843E-41</v>
      </c>
      <c r="AB22" s="5">
        <f t="shared" si="61"/>
        <v>5.7712552554272982E-41</v>
      </c>
      <c r="AC22" s="5">
        <f t="shared" si="61"/>
        <v>6.0791303680752741E-41</v>
      </c>
      <c r="AD22" s="5">
        <f t="shared" si="61"/>
        <v>6.3950054807232873E-41</v>
      </c>
      <c r="AE22" s="5">
        <f t="shared" si="61"/>
        <v>6.7188805933713012E-41</v>
      </c>
      <c r="AF22" s="5">
        <f t="shared" si="61"/>
        <v>7.0507557060193158E-41</v>
      </c>
      <c r="AG22" s="5">
        <f t="shared" si="61"/>
        <v>7.3906308186672892E-41</v>
      </c>
      <c r="AH22" s="5">
        <f t="shared" si="61"/>
        <v>7.7385059313153041E-41</v>
      </c>
      <c r="AI22" s="5">
        <f t="shared" si="61"/>
        <v>8.0943810439633186E-41</v>
      </c>
      <c r="AJ22" s="5">
        <f t="shared" si="61"/>
        <v>8.4582561566113338E-41</v>
      </c>
      <c r="AK22" s="5">
        <f t="shared" si="61"/>
        <v>8.8301312692593048E-41</v>
      </c>
      <c r="AL22" s="5">
        <f t="shared" si="61"/>
        <v>9.2100063819073202E-41</v>
      </c>
      <c r="AM22" s="5">
        <f t="shared" si="61"/>
        <v>9.5978814945553374E-41</v>
      </c>
      <c r="AN22" s="5">
        <f t="shared" si="61"/>
        <v>9.9937566072033063E-41</v>
      </c>
      <c r="AO22" s="5">
        <f t="shared" si="61"/>
        <v>1.0397631719851323E-40</v>
      </c>
      <c r="AP22" s="5">
        <f t="shared" si="61"/>
        <v>1.0809506832499338E-40</v>
      </c>
      <c r="AQ22" s="5">
        <f t="shared" si="61"/>
        <v>1.1229381945147356E-40</v>
      </c>
      <c r="AR22" s="5">
        <f t="shared" si="62"/>
        <v>1.1657257057795321E-40</v>
      </c>
      <c r="AS22" s="5">
        <f t="shared" si="62"/>
        <v>1.209313217044334E-40</v>
      </c>
      <c r="AT22" s="5">
        <f t="shared" si="62"/>
        <v>1.2537007283091358E-40</v>
      </c>
      <c r="AU22" s="5">
        <f t="shared" si="62"/>
        <v>1.2988882395739376E-40</v>
      </c>
      <c r="AV22" s="5">
        <f t="shared" si="62"/>
        <v>1.344875750838734E-40</v>
      </c>
      <c r="AW22" s="5">
        <f t="shared" si="62"/>
        <v>1.3916632621035358E-40</v>
      </c>
      <c r="AX22" s="5">
        <f t="shared" si="62"/>
        <v>1.4392507733683376E-40</v>
      </c>
      <c r="AY22" s="5">
        <f t="shared" si="62"/>
        <v>1.4876382846331397E-40</v>
      </c>
      <c r="AZ22" s="5">
        <f t="shared" si="62"/>
        <v>1.5368257958979358E-40</v>
      </c>
      <c r="BA22" s="5">
        <f t="shared" si="62"/>
        <v>1.5868133071627376E-40</v>
      </c>
      <c r="BB22" s="5">
        <f t="shared" si="62"/>
        <v>1.6376008184275397E-40</v>
      </c>
      <c r="BC22" s="5">
        <f t="shared" si="62"/>
        <v>1.6891883296923355E-40</v>
      </c>
      <c r="BD22" s="5">
        <f t="shared" si="62"/>
        <v>1.7415758409571376E-40</v>
      </c>
      <c r="BE22" s="5">
        <f t="shared" si="62"/>
        <v>1.7947633522219396E-40</v>
      </c>
      <c r="BF22" s="5">
        <f t="shared" si="62"/>
        <v>1.848750863486742E-40</v>
      </c>
      <c r="BG22" s="5">
        <f t="shared" si="62"/>
        <v>1.9035383747515375E-40</v>
      </c>
      <c r="BH22" s="5">
        <f t="shared" si="63"/>
        <v>1.9591258860163394E-40</v>
      </c>
      <c r="BI22" s="5">
        <f t="shared" si="63"/>
        <v>2.0155133972811419E-40</v>
      </c>
      <c r="BJ22" s="5">
        <f t="shared" si="63"/>
        <v>2.072700908545944E-40</v>
      </c>
      <c r="BK22" s="5">
        <f t="shared" si="63"/>
        <v>2.1306884198107393E-40</v>
      </c>
      <c r="BL22" s="5">
        <f t="shared" si="63"/>
        <v>2.1894759310755415E-40</v>
      </c>
      <c r="BM22" s="5">
        <f t="shared" si="63"/>
        <v>2.2490634423403439E-40</v>
      </c>
      <c r="BN22" s="5">
        <f t="shared" si="63"/>
        <v>2.3094509536051388E-40</v>
      </c>
      <c r="BO22" s="5">
        <f t="shared" si="63"/>
        <v>2.3706384648699414E-40</v>
      </c>
      <c r="BP22" s="5">
        <f t="shared" si="63"/>
        <v>2.4326259761347438E-40</v>
      </c>
      <c r="BQ22" s="5">
        <f t="shared" si="63"/>
        <v>2.495413487399546E-40</v>
      </c>
      <c r="BR22" s="5">
        <f t="shared" si="63"/>
        <v>2.5590009986643408E-40</v>
      </c>
      <c r="BS22" s="5">
        <f t="shared" si="63"/>
        <v>2.6233885099291432E-40</v>
      </c>
      <c r="BT22" s="5">
        <f t="shared" si="63"/>
        <v>2.6885760211939459E-40</v>
      </c>
      <c r="BU22" s="5">
        <f t="shared" si="63"/>
        <v>2.7545635324587485E-40</v>
      </c>
      <c r="BV22" s="5">
        <f t="shared" si="63"/>
        <v>2.8213510437235431E-40</v>
      </c>
      <c r="BW22" s="5">
        <f t="shared" si="63"/>
        <v>2.8889385549883372E-40</v>
      </c>
      <c r="BX22" s="5">
        <f t="shared" si="57"/>
        <v>2.9573260662531398E-40</v>
      </c>
      <c r="BY22" s="5">
        <f t="shared" si="60"/>
        <v>3.0265135775179426E-40</v>
      </c>
      <c r="BZ22" s="5">
        <f t="shared" si="60"/>
        <v>3.0965010887827367E-40</v>
      </c>
      <c r="CA22" s="5">
        <f t="shared" ref="CA22:CP38" si="65">IF($E22=0, 0, ($E22/ROUND($E22/CA$3,0)-CA$3)^2)</f>
        <v>3.1672886000475392E-40</v>
      </c>
      <c r="CB22" s="5">
        <f t="shared" si="65"/>
        <v>3.238876111312342E-40</v>
      </c>
      <c r="CC22" s="5">
        <f t="shared" si="65"/>
        <v>3.3112636225771446E-40</v>
      </c>
      <c r="CD22" s="5">
        <f t="shared" si="65"/>
        <v>3.3844511338419386E-40</v>
      </c>
      <c r="CE22" s="5">
        <f t="shared" si="65"/>
        <v>3.458438645106741E-40</v>
      </c>
      <c r="CF22" s="5">
        <f t="shared" si="65"/>
        <v>3.533226156371544E-40</v>
      </c>
      <c r="CG22" s="5">
        <f t="shared" si="65"/>
        <v>3.6088136676363376E-40</v>
      </c>
      <c r="CH22" s="5">
        <f t="shared" si="65"/>
        <v>3.68520117890114E-40</v>
      </c>
      <c r="CI22" s="5">
        <f t="shared" si="65"/>
        <v>3.762388690165943E-40</v>
      </c>
      <c r="CJ22" s="5">
        <f t="shared" si="65"/>
        <v>3.8403762014307459E-40</v>
      </c>
      <c r="CK22" s="5">
        <f t="shared" si="65"/>
        <v>3.9191637126955398E-40</v>
      </c>
      <c r="CL22" s="5">
        <f t="shared" si="65"/>
        <v>3.9987512239603424E-40</v>
      </c>
      <c r="CM22" s="5">
        <f t="shared" si="65"/>
        <v>4.0791387352251449E-40</v>
      </c>
      <c r="CN22" s="5">
        <f t="shared" si="65"/>
        <v>4.1603262464899481E-40</v>
      </c>
      <c r="CO22" s="5">
        <f t="shared" si="65"/>
        <v>4.2423137577547414E-40</v>
      </c>
      <c r="CP22" s="5">
        <f t="shared" si="65"/>
        <v>4.3251012690195443E-40</v>
      </c>
      <c r="CQ22" s="5">
        <f t="shared" ref="CQ22:DF37" si="66">IF($E22=0, 0, ($E22/ROUND($E22/CQ$3,0)-CQ$3)^2)</f>
        <v>4.408688780284347E-40</v>
      </c>
      <c r="CR22" s="5">
        <f t="shared" si="66"/>
        <v>4.4930762915491505E-40</v>
      </c>
      <c r="CS22" s="5">
        <f t="shared" si="66"/>
        <v>4.5782638028139432E-40</v>
      </c>
      <c r="CT22" s="5">
        <f t="shared" si="66"/>
        <v>4.6642513140787464E-40</v>
      </c>
      <c r="CU22" s="5">
        <f t="shared" si="66"/>
        <v>4.7510388253435494E-40</v>
      </c>
      <c r="CV22" s="5">
        <f t="shared" si="66"/>
        <v>4.8386263366083425E-40</v>
      </c>
      <c r="CW22" s="5">
        <f t="shared" si="66"/>
        <v>4.9270138478731453E-40</v>
      </c>
      <c r="CX22" s="5">
        <f t="shared" si="66"/>
        <v>5.0162013591379487E-40</v>
      </c>
      <c r="CY22" s="5">
        <f t="shared" si="66"/>
        <v>5.106188870402752E-40</v>
      </c>
      <c r="CZ22" s="5">
        <f t="shared" si="66"/>
        <v>5.1969763816675446E-40</v>
      </c>
      <c r="DA22" s="5">
        <f t="shared" si="66"/>
        <v>5.2885638929323476E-40</v>
      </c>
      <c r="DB22" s="5">
        <f t="shared" si="66"/>
        <v>5.3809514041971513E-40</v>
      </c>
      <c r="DC22" s="5">
        <f t="shared" si="66"/>
        <v>5.474138915461954E-40</v>
      </c>
      <c r="DD22" s="5">
        <f t="shared" si="66"/>
        <v>5.5681264267267469E-40</v>
      </c>
      <c r="DE22" s="5">
        <f t="shared" si="66"/>
        <v>5.6629139379915502E-40</v>
      </c>
      <c r="DF22" s="5">
        <f t="shared" si="66"/>
        <v>5.7585014492563533E-40</v>
      </c>
      <c r="DG22" s="5">
        <f t="shared" ref="DG22:DH36" si="67">IF($E22=0, 0, ($E22/ROUND($E22/DG$3,0)-DG$3)^2)</f>
        <v>5.8548889605211449E-40</v>
      </c>
      <c r="DH22" s="5">
        <f t="shared" si="67"/>
        <v>5.9520764717859486E-40</v>
      </c>
    </row>
    <row r="23" spans="2:112" x14ac:dyDescent="0.25">
      <c r="B23" s="5">
        <f>'goccia (3)'!M16</f>
        <v>7.8146163319953522E-19</v>
      </c>
      <c r="D23">
        <f t="shared" si="64"/>
        <v>31</v>
      </c>
      <c r="E23" s="5">
        <f t="shared" si="50"/>
        <v>7.8146163319953522E-19</v>
      </c>
      <c r="F23" s="107">
        <f t="shared" si="53"/>
        <v>7.8146163319953521</v>
      </c>
      <c r="G23" s="35"/>
      <c r="H23" s="100">
        <f t="shared" si="54"/>
        <v>1.5629232663990704E-19</v>
      </c>
      <c r="I23" s="35"/>
      <c r="J23" s="6"/>
      <c r="L23" s="5">
        <f t="shared" si="55"/>
        <v>3.9593374543283927E-41</v>
      </c>
      <c r="M23" s="5">
        <f t="shared" si="55"/>
        <v>3.7116443887321028E-41</v>
      </c>
      <c r="N23" s="5">
        <f t="shared" si="55"/>
        <v>3.4719513231358416E-41</v>
      </c>
      <c r="O23" s="5">
        <f t="shared" si="55"/>
        <v>3.2402582575395515E-41</v>
      </c>
      <c r="P23" s="5">
        <f t="shared" si="55"/>
        <v>3.016565191943262E-41</v>
      </c>
      <c r="Q23" s="5">
        <f t="shared" si="55"/>
        <v>2.8008721263469732E-41</v>
      </c>
      <c r="R23" s="5">
        <f t="shared" si="55"/>
        <v>2.5931790607507095E-41</v>
      </c>
      <c r="S23" s="5">
        <f t="shared" si="55"/>
        <v>2.3934859951544205E-41</v>
      </c>
      <c r="T23" s="5">
        <f t="shared" si="55"/>
        <v>2.2017929295581324E-41</v>
      </c>
      <c r="U23" s="5">
        <f t="shared" si="55"/>
        <v>2.0180998639618447E-41</v>
      </c>
      <c r="V23" s="5">
        <f t="shared" si="55"/>
        <v>1.8424067983655784E-41</v>
      </c>
      <c r="W23" s="5">
        <f t="shared" si="55"/>
        <v>1.6747137327692907E-41</v>
      </c>
      <c r="X23" s="5">
        <f t="shared" si="55"/>
        <v>1.5150206671730035E-41</v>
      </c>
      <c r="Y23" s="5">
        <f t="shared" si="55"/>
        <v>1.3633276015767169E-41</v>
      </c>
      <c r="Z23" s="5">
        <f t="shared" si="55"/>
        <v>1.2196345359804479E-41</v>
      </c>
      <c r="AA23" s="5">
        <f t="shared" si="55"/>
        <v>1.0839414703841613E-41</v>
      </c>
      <c r="AB23" s="5">
        <f t="shared" si="61"/>
        <v>9.5624840478787549E-42</v>
      </c>
      <c r="AC23" s="5">
        <f t="shared" si="61"/>
        <v>8.3655533919160406E-42</v>
      </c>
      <c r="AD23" s="5">
        <f t="shared" si="61"/>
        <v>7.2486227359531825E-42</v>
      </c>
      <c r="AE23" s="5">
        <f t="shared" si="61"/>
        <v>6.2116920799903298E-42</v>
      </c>
      <c r="AF23" s="5">
        <f t="shared" si="61"/>
        <v>5.2547614240274818E-42</v>
      </c>
      <c r="AG23" s="5">
        <f t="shared" si="61"/>
        <v>4.3778307680647405E-42</v>
      </c>
      <c r="AH23" s="5">
        <f t="shared" si="61"/>
        <v>3.5809001121018936E-42</v>
      </c>
      <c r="AI23" s="5">
        <f t="shared" si="61"/>
        <v>2.8639694561390527E-42</v>
      </c>
      <c r="AJ23" s="5">
        <f t="shared" si="61"/>
        <v>2.2270388001762168E-42</v>
      </c>
      <c r="AK23" s="5">
        <f t="shared" si="61"/>
        <v>1.6701081442134484E-42</v>
      </c>
      <c r="AL23" s="5">
        <f t="shared" si="61"/>
        <v>1.1931774882506137E-42</v>
      </c>
      <c r="AM23" s="5">
        <f t="shared" si="61"/>
        <v>7.9624683228778411E-43</v>
      </c>
      <c r="AN23" s="5">
        <f t="shared" si="61"/>
        <v>4.7931617632499311E-43</v>
      </c>
      <c r="AO23" s="5">
        <f t="shared" si="61"/>
        <v>2.4238552036216455E-43</v>
      </c>
      <c r="AP23" s="5">
        <f t="shared" si="61"/>
        <v>8.5454864399341289E-44</v>
      </c>
      <c r="AQ23" s="5">
        <f t="shared" si="61"/>
        <v>8.5242084365233405E-45</v>
      </c>
      <c r="AR23" s="5">
        <f t="shared" si="62"/>
        <v>1.1593552473705516E-44</v>
      </c>
      <c r="AS23" s="5">
        <f t="shared" si="62"/>
        <v>9.4662896510888564E-44</v>
      </c>
      <c r="AT23" s="5">
        <f t="shared" si="62"/>
        <v>2.5773224054807691E-43</v>
      </c>
      <c r="AU23" s="5">
        <f t="shared" si="62"/>
        <v>5.0080158458527057E-43</v>
      </c>
      <c r="AV23" s="5">
        <f t="shared" si="62"/>
        <v>8.2387092862242577E-43</v>
      </c>
      <c r="AW23" s="5">
        <f t="shared" si="62"/>
        <v>1.2269402726596205E-42</v>
      </c>
      <c r="AX23" s="5">
        <f t="shared" si="62"/>
        <v>1.7100096166968204E-42</v>
      </c>
      <c r="AY23" s="5">
        <f t="shared" si="62"/>
        <v>2.2730789607340258E-42</v>
      </c>
      <c r="AZ23" s="5">
        <f t="shared" si="62"/>
        <v>2.9161483047711543E-42</v>
      </c>
      <c r="BA23" s="5">
        <f t="shared" si="62"/>
        <v>3.6392176488083605E-42</v>
      </c>
      <c r="BB23" s="5">
        <f t="shared" si="62"/>
        <v>4.4422869928455721E-42</v>
      </c>
      <c r="BC23" s="5">
        <f t="shared" si="62"/>
        <v>5.3253563368826775E-42</v>
      </c>
      <c r="BD23" s="5">
        <f t="shared" si="62"/>
        <v>6.2884256809198908E-42</v>
      </c>
      <c r="BE23" s="5">
        <f t="shared" si="62"/>
        <v>7.3314950249571082E-42</v>
      </c>
      <c r="BF23" s="5">
        <f t="shared" si="62"/>
        <v>8.4545643689943309E-42</v>
      </c>
      <c r="BG23" s="5">
        <f t="shared" si="62"/>
        <v>9.6576337130314098E-42</v>
      </c>
      <c r="BH23" s="5">
        <f t="shared" si="63"/>
        <v>1.0940703057068634E-41</v>
      </c>
      <c r="BI23" s="5">
        <f t="shared" si="63"/>
        <v>1.2303772401105864E-41</v>
      </c>
      <c r="BJ23" s="5">
        <f t="shared" si="63"/>
        <v>1.3746841745143098E-41</v>
      </c>
      <c r="BK23" s="5">
        <f t="shared" si="63"/>
        <v>1.526991108918015E-41</v>
      </c>
      <c r="BL23" s="5">
        <f t="shared" si="63"/>
        <v>1.6872980433217387E-41</v>
      </c>
      <c r="BM23" s="5">
        <f t="shared" si="63"/>
        <v>1.8556049777254628E-41</v>
      </c>
      <c r="BN23" s="5">
        <f t="shared" si="63"/>
        <v>2.0319119121291656E-41</v>
      </c>
      <c r="BO23" s="5">
        <f t="shared" si="63"/>
        <v>2.21621884653289E-41</v>
      </c>
      <c r="BP23" s="5">
        <f t="shared" si="63"/>
        <v>2.4085257809366146E-41</v>
      </c>
      <c r="BQ23" s="5">
        <f t="shared" si="63"/>
        <v>2.6088327153403398E-41</v>
      </c>
      <c r="BR23" s="5">
        <f t="shared" si="63"/>
        <v>2.8171396497440402E-41</v>
      </c>
      <c r="BS23" s="5">
        <f t="shared" si="63"/>
        <v>3.0334465841477657E-41</v>
      </c>
      <c r="BT23" s="5">
        <f t="shared" si="63"/>
        <v>3.2577535185514914E-41</v>
      </c>
      <c r="BU23" s="5">
        <f t="shared" si="63"/>
        <v>3.4900604529552177E-41</v>
      </c>
      <c r="BV23" s="5">
        <f t="shared" si="63"/>
        <v>3.7303673873589157E-41</v>
      </c>
      <c r="BW23" s="5">
        <f t="shared" si="63"/>
        <v>3.9786743217626117E-41</v>
      </c>
      <c r="BX23" s="5">
        <f t="shared" si="57"/>
        <v>4.2349812561663375E-41</v>
      </c>
      <c r="BY23" s="5">
        <f t="shared" si="57"/>
        <v>4.4992881905700645E-41</v>
      </c>
      <c r="BZ23" s="5">
        <f t="shared" si="57"/>
        <v>4.7715951249737584E-41</v>
      </c>
      <c r="CA23" s="5">
        <f t="shared" si="57"/>
        <v>5.0519020593774851E-41</v>
      </c>
      <c r="CB23" s="5">
        <f t="shared" si="57"/>
        <v>5.3402089937812125E-41</v>
      </c>
      <c r="CC23" s="5">
        <f t="shared" si="57"/>
        <v>5.6365159281849396E-41</v>
      </c>
      <c r="CD23" s="5">
        <f t="shared" si="57"/>
        <v>5.9408228625886316E-41</v>
      </c>
      <c r="CE23" s="5">
        <f t="shared" si="57"/>
        <v>6.253129796992359E-41</v>
      </c>
      <c r="CF23" s="5">
        <f t="shared" si="57"/>
        <v>6.573436731396088E-41</v>
      </c>
      <c r="CG23" s="5">
        <f t="shared" si="57"/>
        <v>6.9017436657997769E-41</v>
      </c>
      <c r="CH23" s="5">
        <f t="shared" si="57"/>
        <v>7.2380506002035052E-41</v>
      </c>
      <c r="CI23" s="5">
        <f t="shared" si="57"/>
        <v>7.5823575346072342E-41</v>
      </c>
      <c r="CJ23" s="5">
        <f t="shared" si="57"/>
        <v>7.9346644690109638E-41</v>
      </c>
      <c r="CK23" s="5">
        <f t="shared" si="57"/>
        <v>8.2949714034146503E-41</v>
      </c>
      <c r="CL23" s="5">
        <f t="shared" si="57"/>
        <v>8.6632783378183802E-41</v>
      </c>
      <c r="CM23" s="5">
        <f t="shared" si="65"/>
        <v>9.0395852722221098E-41</v>
      </c>
      <c r="CN23" s="5">
        <f t="shared" si="65"/>
        <v>9.4238922066258411E-41</v>
      </c>
      <c r="CO23" s="5">
        <f t="shared" si="65"/>
        <v>9.8161991410295251E-41</v>
      </c>
      <c r="CP23" s="5">
        <f t="shared" si="65"/>
        <v>1.0216506075433255E-40</v>
      </c>
      <c r="CQ23" s="5">
        <f t="shared" si="66"/>
        <v>1.0624813009836987E-40</v>
      </c>
      <c r="CR23" s="5">
        <f t="shared" si="66"/>
        <v>1.1041119944240718E-40</v>
      </c>
      <c r="CS23" s="5">
        <f t="shared" si="66"/>
        <v>1.14654268786444E-40</v>
      </c>
      <c r="CT23" s="5">
        <f t="shared" si="66"/>
        <v>1.189773381304813E-40</v>
      </c>
      <c r="CU23" s="5">
        <f t="shared" si="66"/>
        <v>1.2338040747451863E-40</v>
      </c>
      <c r="CV23" s="5">
        <f t="shared" si="66"/>
        <v>1.2786347681855542E-40</v>
      </c>
      <c r="CW23" s="5">
        <f t="shared" si="66"/>
        <v>1.3242654616259276E-40</v>
      </c>
      <c r="CX23" s="5">
        <f t="shared" si="66"/>
        <v>1.3706961550663009E-40</v>
      </c>
      <c r="CY23" s="5">
        <f t="shared" si="66"/>
        <v>1.4179268485066742E-40</v>
      </c>
      <c r="CZ23" s="5">
        <f t="shared" si="66"/>
        <v>1.4659575419470417E-40</v>
      </c>
      <c r="DA23" s="5">
        <f t="shared" si="66"/>
        <v>1.5147882353874152E-40</v>
      </c>
      <c r="DB23" s="5">
        <f t="shared" si="66"/>
        <v>1.5644189288277885E-40</v>
      </c>
      <c r="DC23" s="5">
        <f t="shared" si="66"/>
        <v>1.6148496222681621E-40</v>
      </c>
      <c r="DD23" s="5">
        <f t="shared" si="66"/>
        <v>1.6660803157085295E-40</v>
      </c>
      <c r="DE23" s="5">
        <f t="shared" si="66"/>
        <v>1.7181110091489028E-40</v>
      </c>
      <c r="DF23" s="5">
        <f t="shared" si="66"/>
        <v>1.7709417025892764E-40</v>
      </c>
      <c r="DG23" s="5">
        <f t="shared" si="67"/>
        <v>1.8245723960296436E-40</v>
      </c>
      <c r="DH23" s="5">
        <f t="shared" si="67"/>
        <v>1.8790030894700171E-40</v>
      </c>
    </row>
    <row r="24" spans="2:112" x14ac:dyDescent="0.25">
      <c r="B24" s="5">
        <f>'goccia (3)'!M17</f>
        <v>9.0210668511340813E-19</v>
      </c>
      <c r="D24">
        <f t="shared" si="64"/>
        <v>32</v>
      </c>
      <c r="E24" s="5">
        <f t="shared" si="50"/>
        <v>9.0210668511340813E-19</v>
      </c>
      <c r="F24" s="107">
        <f t="shared" si="53"/>
        <v>9.0210668511340817</v>
      </c>
      <c r="G24" s="35"/>
      <c r="H24" s="69">
        <f t="shared" si="54"/>
        <v>1.5035111418556802E-19</v>
      </c>
      <c r="I24" s="35"/>
      <c r="J24" s="6"/>
      <c r="L24" s="5">
        <f t="shared" si="55"/>
        <v>1.2328117130709807E-43</v>
      </c>
      <c r="M24" s="5">
        <f t="shared" si="55"/>
        <v>2.2835497079885738E-44</v>
      </c>
      <c r="N24" s="5">
        <f t="shared" si="55"/>
        <v>2.3898228526763591E-45</v>
      </c>
      <c r="O24" s="5">
        <f t="shared" si="55"/>
        <v>6.1944148625465018E-44</v>
      </c>
      <c r="P24" s="5">
        <f t="shared" si="55"/>
        <v>2.01498474398259E-43</v>
      </c>
      <c r="Q24" s="5">
        <f t="shared" si="55"/>
        <v>4.2105280017105824E-43</v>
      </c>
      <c r="R24" s="5">
        <f t="shared" si="55"/>
        <v>7.2060712594382192E-43</v>
      </c>
      <c r="S24" s="5">
        <f t="shared" si="55"/>
        <v>1.1001614517166223E-42</v>
      </c>
      <c r="T24" s="5">
        <f t="shared" si="55"/>
        <v>1.5597157774894279E-42</v>
      </c>
      <c r="U24" s="5">
        <f t="shared" si="55"/>
        <v>2.0992701032622388E-42</v>
      </c>
      <c r="V24" s="5">
        <f t="shared" si="55"/>
        <v>2.7188244290349755E-42</v>
      </c>
      <c r="W24" s="5">
        <f t="shared" si="55"/>
        <v>3.4183787548077875E-42</v>
      </c>
      <c r="X24" s="5">
        <f t="shared" si="55"/>
        <v>4.1979330805806046E-42</v>
      </c>
      <c r="Y24" s="5">
        <f t="shared" si="55"/>
        <v>5.057487406353427E-42</v>
      </c>
      <c r="Z24" s="5">
        <f t="shared" si="55"/>
        <v>5.9970417321261369E-42</v>
      </c>
      <c r="AA24" s="5">
        <f t="shared" si="55"/>
        <v>7.0165960578989611E-42</v>
      </c>
      <c r="AB24" s="5">
        <f t="shared" si="61"/>
        <v>8.1161503836717894E-42</v>
      </c>
      <c r="AC24" s="5">
        <f t="shared" si="61"/>
        <v>9.2957047094444764E-42</v>
      </c>
      <c r="AD24" s="5">
        <f t="shared" si="61"/>
        <v>1.0555259035217306E-41</v>
      </c>
      <c r="AE24" s="5">
        <f t="shared" si="61"/>
        <v>1.1894813360990141E-41</v>
      </c>
      <c r="AF24" s="5">
        <f t="shared" si="61"/>
        <v>1.3314367686762981E-41</v>
      </c>
      <c r="AG24" s="5">
        <f t="shared" si="61"/>
        <v>1.4813922012535643E-41</v>
      </c>
      <c r="AH24" s="5">
        <f t="shared" si="61"/>
        <v>1.6393476338308484E-41</v>
      </c>
      <c r="AI24" s="5">
        <f t="shared" si="61"/>
        <v>1.8053030664081332E-41</v>
      </c>
      <c r="AJ24" s="5">
        <f t="shared" si="61"/>
        <v>1.9792584989854183E-41</v>
      </c>
      <c r="AK24" s="5">
        <f t="shared" si="61"/>
        <v>2.1612139315626815E-41</v>
      </c>
      <c r="AL24" s="5">
        <f t="shared" si="61"/>
        <v>2.351169364139967E-41</v>
      </c>
      <c r="AM24" s="5">
        <f t="shared" si="61"/>
        <v>2.5491247967172529E-41</v>
      </c>
      <c r="AN24" s="5">
        <f t="shared" si="61"/>
        <v>2.755080229294514E-41</v>
      </c>
      <c r="AO24" s="5">
        <f t="shared" si="61"/>
        <v>2.9690356618717997E-41</v>
      </c>
      <c r="AP24" s="5">
        <f t="shared" si="61"/>
        <v>3.190991094449086E-41</v>
      </c>
      <c r="AQ24" s="5">
        <f t="shared" si="61"/>
        <v>3.420946527026373E-41</v>
      </c>
      <c r="AR24" s="5">
        <f t="shared" si="62"/>
        <v>3.6589019596036317E-41</v>
      </c>
      <c r="AS24" s="5">
        <f t="shared" si="62"/>
        <v>3.904857392180919E-41</v>
      </c>
      <c r="AT24" s="5">
        <f t="shared" si="62"/>
        <v>4.1588128247582065E-41</v>
      </c>
      <c r="AU24" s="5">
        <f t="shared" si="62"/>
        <v>4.4207682573354946E-41</v>
      </c>
      <c r="AV24" s="5">
        <f t="shared" si="62"/>
        <v>4.6907236899127502E-41</v>
      </c>
      <c r="AW24" s="5">
        <f t="shared" si="62"/>
        <v>4.9686791224900387E-41</v>
      </c>
      <c r="AX24" s="5">
        <f t="shared" si="62"/>
        <v>5.2546345550673278E-41</v>
      </c>
      <c r="AY24" s="5">
        <f t="shared" si="62"/>
        <v>5.5485899876446165E-41</v>
      </c>
      <c r="AZ24" s="5">
        <f t="shared" si="62"/>
        <v>5.8505454202218692E-41</v>
      </c>
      <c r="BA24" s="5">
        <f t="shared" si="62"/>
        <v>6.1605008527991593E-41</v>
      </c>
      <c r="BB24" s="5">
        <f t="shared" si="62"/>
        <v>6.478456285376449E-41</v>
      </c>
      <c r="BC24" s="5">
        <f t="shared" si="62"/>
        <v>6.8044117179536996E-41</v>
      </c>
      <c r="BD24" s="5">
        <f t="shared" si="62"/>
        <v>7.1383671505309896E-41</v>
      </c>
      <c r="BE24" s="5">
        <f t="shared" si="62"/>
        <v>7.4803225831082803E-41</v>
      </c>
      <c r="BF24" s="5">
        <f t="shared" si="62"/>
        <v>7.8302780156855716E-41</v>
      </c>
      <c r="BG24" s="5">
        <f t="shared" si="62"/>
        <v>8.1882334482628198E-41</v>
      </c>
      <c r="BH24" s="5">
        <f t="shared" si="63"/>
        <v>8.5541888808401104E-41</v>
      </c>
      <c r="BI24" s="5">
        <f t="shared" si="63"/>
        <v>8.9281443134174027E-41</v>
      </c>
      <c r="BJ24" s="5">
        <f t="shared" si="63"/>
        <v>9.3100997459946957E-41</v>
      </c>
      <c r="BK24" s="5">
        <f t="shared" si="63"/>
        <v>9.7000551785719404E-41</v>
      </c>
      <c r="BL24" s="5">
        <f t="shared" si="63"/>
        <v>1.0098010611149233E-40</v>
      </c>
      <c r="BM24" s="5">
        <f t="shared" si="63"/>
        <v>1.0503966043726526E-40</v>
      </c>
      <c r="BN24" s="5">
        <f t="shared" si="63"/>
        <v>1.0917921476303768E-40</v>
      </c>
      <c r="BO24" s="5">
        <f t="shared" si="63"/>
        <v>1.1339876908881062E-40</v>
      </c>
      <c r="BP24" s="5">
        <f t="shared" si="63"/>
        <v>1.1769832341458355E-40</v>
      </c>
      <c r="BQ24" s="5">
        <f t="shared" si="63"/>
        <v>1.2207787774035649E-40</v>
      </c>
      <c r="BR24" s="5">
        <f t="shared" si="63"/>
        <v>1.265374320661289E-40</v>
      </c>
      <c r="BS24" s="5">
        <f t="shared" si="63"/>
        <v>1.3107698639190185E-40</v>
      </c>
      <c r="BT24" s="5">
        <f t="shared" si="63"/>
        <v>1.3569654071767478E-40</v>
      </c>
      <c r="BU24" s="5">
        <f t="shared" si="63"/>
        <v>1.4039609504344774E-40</v>
      </c>
      <c r="BV24" s="5">
        <f t="shared" si="63"/>
        <v>1.4517564936922012E-40</v>
      </c>
      <c r="BW24" s="5">
        <f t="shared" si="63"/>
        <v>1.5003520369499248E-40</v>
      </c>
      <c r="BX24" s="5">
        <f t="shared" si="57"/>
        <v>1.5497475802076542E-40</v>
      </c>
      <c r="BY24" s="5">
        <f t="shared" si="57"/>
        <v>1.5999431234653839E-40</v>
      </c>
      <c r="BZ24" s="5">
        <f t="shared" si="57"/>
        <v>1.6509386667231071E-40</v>
      </c>
      <c r="CA24" s="5">
        <f t="shared" si="57"/>
        <v>1.7027342099808367E-40</v>
      </c>
      <c r="CB24" s="5">
        <f t="shared" si="57"/>
        <v>1.7553297532385664E-40</v>
      </c>
      <c r="CC24" s="5">
        <f t="shared" si="57"/>
        <v>1.8087252964962959E-40</v>
      </c>
      <c r="CD24" s="5">
        <f t="shared" si="57"/>
        <v>1.862920839754019E-40</v>
      </c>
      <c r="CE24" s="5">
        <f t="shared" si="57"/>
        <v>2.6313177480342239E-40</v>
      </c>
      <c r="CF24" s="5">
        <f t="shared" si="57"/>
        <v>2.5668323999434949E-40</v>
      </c>
      <c r="CG24" s="5">
        <f t="shared" si="57"/>
        <v>2.5031470518527739E-40</v>
      </c>
      <c r="CH24" s="5">
        <f t="shared" si="57"/>
        <v>2.4402617037620454E-40</v>
      </c>
      <c r="CI24" s="5">
        <f t="shared" si="57"/>
        <v>2.3781763556713164E-40</v>
      </c>
      <c r="CJ24" s="5">
        <f t="shared" si="57"/>
        <v>2.3168910075805881E-40</v>
      </c>
      <c r="CK24" s="5">
        <f t="shared" si="57"/>
        <v>2.2564056594898665E-40</v>
      </c>
      <c r="CL24" s="5">
        <f t="shared" si="57"/>
        <v>2.1967203113991379E-40</v>
      </c>
      <c r="CM24" s="5">
        <f t="shared" si="65"/>
        <v>2.1378349633084095E-40</v>
      </c>
      <c r="CN24" s="5">
        <f t="shared" si="65"/>
        <v>2.0797496152176811E-40</v>
      </c>
      <c r="CO24" s="5">
        <f t="shared" si="65"/>
        <v>2.0224642671269594E-40</v>
      </c>
      <c r="CP24" s="5">
        <f t="shared" si="65"/>
        <v>1.965978919036231E-40</v>
      </c>
      <c r="CQ24" s="5">
        <f t="shared" si="66"/>
        <v>1.9102935709455025E-40</v>
      </c>
      <c r="CR24" s="5">
        <f t="shared" si="66"/>
        <v>1.8554082228547743E-40</v>
      </c>
      <c r="CS24" s="5">
        <f t="shared" si="66"/>
        <v>1.8013228747640523E-40</v>
      </c>
      <c r="CT24" s="5">
        <f t="shared" si="66"/>
        <v>1.748037526673324E-40</v>
      </c>
      <c r="CU24" s="5">
        <f t="shared" si="66"/>
        <v>1.6955521785825955E-40</v>
      </c>
      <c r="CV24" s="5">
        <f t="shared" si="66"/>
        <v>1.6438668304918735E-40</v>
      </c>
      <c r="CW24" s="5">
        <f t="shared" si="66"/>
        <v>1.5929814824011452E-40</v>
      </c>
      <c r="CX24" s="5">
        <f t="shared" si="66"/>
        <v>1.542896134310417E-40</v>
      </c>
      <c r="CY24" s="5">
        <f t="shared" si="66"/>
        <v>1.4936107862196888E-40</v>
      </c>
      <c r="CZ24" s="5">
        <f t="shared" si="66"/>
        <v>1.4451254381289664E-40</v>
      </c>
      <c r="DA24" s="5">
        <f t="shared" si="66"/>
        <v>1.3974400900382382E-40</v>
      </c>
      <c r="DB24" s="5">
        <f t="shared" si="66"/>
        <v>1.35055474194751E-40</v>
      </c>
      <c r="DC24" s="5">
        <f t="shared" si="66"/>
        <v>1.3044693938567819E-40</v>
      </c>
      <c r="DD24" s="5">
        <f t="shared" si="66"/>
        <v>1.2591840457660594E-40</v>
      </c>
      <c r="DE24" s="5">
        <f t="shared" si="66"/>
        <v>1.2146986976753312E-40</v>
      </c>
      <c r="DF24" s="5">
        <f t="shared" si="66"/>
        <v>1.1710133495846033E-40</v>
      </c>
      <c r="DG24" s="5">
        <f t="shared" si="67"/>
        <v>1.1281280014938803E-40</v>
      </c>
      <c r="DH24" s="5">
        <f t="shared" si="67"/>
        <v>1.0860426534031524E-40</v>
      </c>
    </row>
    <row r="25" spans="2:112" x14ac:dyDescent="0.25">
      <c r="B25" s="5">
        <f>'goccia (3)'!M18</f>
        <v>1.017140339263845E-18</v>
      </c>
      <c r="D25">
        <f t="shared" si="64"/>
        <v>33</v>
      </c>
      <c r="E25" s="5">
        <f t="shared" si="50"/>
        <v>1.017140339263845E-18</v>
      </c>
      <c r="F25" s="107">
        <f t="shared" si="53"/>
        <v>10.17140339263845</v>
      </c>
      <c r="G25" s="35"/>
      <c r="H25" s="100">
        <f t="shared" si="54"/>
        <v>1.4530576275197786E-19</v>
      </c>
      <c r="I25" s="35"/>
      <c r="J25" s="6"/>
      <c r="L25" s="5">
        <f t="shared" si="55"/>
        <v>2.2035863340718416E-41</v>
      </c>
      <c r="M25" s="5">
        <f t="shared" si="55"/>
        <v>2.3953558239927334E-41</v>
      </c>
      <c r="N25" s="5">
        <f t="shared" si="55"/>
        <v>2.5951253139136015E-41</v>
      </c>
      <c r="O25" s="5">
        <f t="shared" si="55"/>
        <v>2.8028948038344933E-41</v>
      </c>
      <c r="P25" s="5">
        <f t="shared" si="55"/>
        <v>3.0186642937553857E-41</v>
      </c>
      <c r="Q25" s="5">
        <f t="shared" si="55"/>
        <v>3.2424337836762788E-41</v>
      </c>
      <c r="R25" s="5">
        <f t="shared" si="55"/>
        <v>3.474203273597144E-41</v>
      </c>
      <c r="S25" s="5">
        <f t="shared" si="55"/>
        <v>3.7139727635180369E-41</v>
      </c>
      <c r="T25" s="5">
        <f t="shared" si="55"/>
        <v>3.961742253438931E-41</v>
      </c>
      <c r="U25" s="5">
        <f t="shared" si="55"/>
        <v>4.2175117433598247E-41</v>
      </c>
      <c r="V25" s="5">
        <f t="shared" si="55"/>
        <v>4.4812812332806874E-41</v>
      </c>
      <c r="W25" s="5">
        <f t="shared" si="55"/>
        <v>4.7530507232015819E-41</v>
      </c>
      <c r="X25" s="5">
        <f t="shared" si="55"/>
        <v>5.0328202131224766E-41</v>
      </c>
      <c r="Y25" s="5">
        <f t="shared" si="55"/>
        <v>5.3205897030433719E-41</v>
      </c>
      <c r="Z25" s="5">
        <f t="shared" si="55"/>
        <v>5.6163591929642312E-41</v>
      </c>
      <c r="AA25" s="5">
        <f t="shared" si="55"/>
        <v>5.9201286828851268E-41</v>
      </c>
      <c r="AB25" s="5">
        <f t="shared" si="61"/>
        <v>6.2318981728060231E-41</v>
      </c>
      <c r="AC25" s="5">
        <f t="shared" si="61"/>
        <v>6.5516676627268803E-41</v>
      </c>
      <c r="AD25" s="5">
        <f t="shared" si="61"/>
        <v>6.8794371526477769E-41</v>
      </c>
      <c r="AE25" s="5">
        <f t="shared" si="61"/>
        <v>7.2152066425686732E-41</v>
      </c>
      <c r="AF25" s="5">
        <f t="shared" si="61"/>
        <v>7.5589761324895701E-41</v>
      </c>
      <c r="AG25" s="5">
        <f t="shared" si="61"/>
        <v>7.9107456224104248E-41</v>
      </c>
      <c r="AH25" s="5">
        <f t="shared" si="61"/>
        <v>8.270515112331322E-41</v>
      </c>
      <c r="AI25" s="5">
        <f t="shared" si="61"/>
        <v>8.6382846022522199E-41</v>
      </c>
      <c r="AJ25" s="5">
        <f t="shared" si="61"/>
        <v>9.0140540921731184E-41</v>
      </c>
      <c r="AK25" s="5">
        <f t="shared" si="61"/>
        <v>9.3978235820939697E-41</v>
      </c>
      <c r="AL25" s="5">
        <f t="shared" si="61"/>
        <v>9.7895930720148685E-41</v>
      </c>
      <c r="AM25" s="5">
        <f t="shared" si="61"/>
        <v>1.0189362561935768E-40</v>
      </c>
      <c r="AN25" s="5">
        <f t="shared" si="61"/>
        <v>1.0597132051856617E-40</v>
      </c>
      <c r="AO25" s="5">
        <f t="shared" si="61"/>
        <v>1.1012901541777516E-40</v>
      </c>
      <c r="AP25" s="5">
        <f t="shared" si="61"/>
        <v>1.1436671031698415E-40</v>
      </c>
      <c r="AQ25" s="5">
        <f t="shared" si="61"/>
        <v>1.1868440521619316E-40</v>
      </c>
      <c r="AR25" s="5">
        <f t="shared" si="62"/>
        <v>1.2308210011540163E-40</v>
      </c>
      <c r="AS25" s="5">
        <f t="shared" si="62"/>
        <v>1.6701400592089384E-40</v>
      </c>
      <c r="AT25" s="5">
        <f t="shared" si="62"/>
        <v>1.6188464996997068E-40</v>
      </c>
      <c r="AU25" s="5">
        <f t="shared" si="62"/>
        <v>1.5683529401904752E-40</v>
      </c>
      <c r="AV25" s="5">
        <f t="shared" si="62"/>
        <v>1.5186593806812495E-40</v>
      </c>
      <c r="AW25" s="5">
        <f t="shared" si="62"/>
        <v>1.4697658211720178E-40</v>
      </c>
      <c r="AX25" s="5">
        <f t="shared" si="62"/>
        <v>1.4216722616627863E-40</v>
      </c>
      <c r="AY25" s="5">
        <f t="shared" si="62"/>
        <v>1.3743787021535548E-40</v>
      </c>
      <c r="AZ25" s="5">
        <f t="shared" si="62"/>
        <v>1.3278851426443289E-40</v>
      </c>
      <c r="BA25" s="5">
        <f t="shared" si="62"/>
        <v>1.2821915831350975E-40</v>
      </c>
      <c r="BB25" s="5">
        <f t="shared" si="62"/>
        <v>1.237298023625866E-40</v>
      </c>
      <c r="BC25" s="5">
        <f t="shared" si="62"/>
        <v>1.1932044641166399E-40</v>
      </c>
      <c r="BD25" s="5">
        <f t="shared" si="62"/>
        <v>1.1499109046074085E-40</v>
      </c>
      <c r="BE25" s="5">
        <f t="shared" si="62"/>
        <v>1.107417345098177E-40</v>
      </c>
      <c r="BF25" s="5">
        <f t="shared" si="62"/>
        <v>1.0657237855889458E-40</v>
      </c>
      <c r="BG25" s="5">
        <f t="shared" si="62"/>
        <v>1.0248302260797193E-40</v>
      </c>
      <c r="BH25" s="5">
        <f t="shared" si="63"/>
        <v>9.8473666657048802E-41</v>
      </c>
      <c r="BI25" s="5">
        <f t="shared" si="63"/>
        <v>9.4544310706125679E-41</v>
      </c>
      <c r="BJ25" s="5">
        <f t="shared" si="63"/>
        <v>9.0694954755202562E-41</v>
      </c>
      <c r="BK25" s="5">
        <f t="shared" si="63"/>
        <v>8.692559880427989E-41</v>
      </c>
      <c r="BL25" s="5">
        <f t="shared" si="63"/>
        <v>8.3236242853356776E-41</v>
      </c>
      <c r="BM25" s="5">
        <f t="shared" si="63"/>
        <v>7.9626886902433659E-41</v>
      </c>
      <c r="BN25" s="5">
        <f t="shared" si="63"/>
        <v>7.6097530951510966E-41</v>
      </c>
      <c r="BO25" s="5">
        <f t="shared" si="63"/>
        <v>7.2648175000587851E-41</v>
      </c>
      <c r="BP25" s="5">
        <f t="shared" si="63"/>
        <v>6.9278819049664744E-41</v>
      </c>
      <c r="BQ25" s="5">
        <f t="shared" si="63"/>
        <v>6.5989463098741642E-41</v>
      </c>
      <c r="BR25" s="5">
        <f t="shared" si="63"/>
        <v>6.2780107147818925E-41</v>
      </c>
      <c r="BS25" s="5">
        <f t="shared" si="63"/>
        <v>5.9650751196895827E-41</v>
      </c>
      <c r="BT25" s="5">
        <f t="shared" si="63"/>
        <v>5.6601395245972725E-41</v>
      </c>
      <c r="BU25" s="5">
        <f t="shared" si="63"/>
        <v>5.363203929504964E-41</v>
      </c>
      <c r="BV25" s="5">
        <f t="shared" si="63"/>
        <v>5.0742683344126898E-41</v>
      </c>
      <c r="BW25" s="5">
        <f t="shared" si="63"/>
        <v>4.7933327393204143E-41</v>
      </c>
      <c r="BX25" s="5">
        <f t="shared" si="57"/>
        <v>4.5203971442281042E-41</v>
      </c>
      <c r="BY25" s="5">
        <f t="shared" si="57"/>
        <v>4.2554615491357953E-41</v>
      </c>
      <c r="BZ25" s="5">
        <f t="shared" si="57"/>
        <v>3.9985259540435177E-41</v>
      </c>
      <c r="CA25" s="5">
        <f t="shared" si="57"/>
        <v>3.7495903589512085E-41</v>
      </c>
      <c r="CB25" s="5">
        <f t="shared" si="57"/>
        <v>3.5086547638589006E-41</v>
      </c>
      <c r="CC25" s="5">
        <f t="shared" si="57"/>
        <v>3.2757191687665928E-41</v>
      </c>
      <c r="CD25" s="5">
        <f t="shared" si="57"/>
        <v>3.0507835736743122E-41</v>
      </c>
      <c r="CE25" s="5">
        <f t="shared" si="57"/>
        <v>2.8338479785820042E-41</v>
      </c>
      <c r="CF25" s="5">
        <f t="shared" si="57"/>
        <v>2.6249123834896974E-41</v>
      </c>
      <c r="CG25" s="5">
        <f t="shared" si="57"/>
        <v>2.4239767883974147E-41</v>
      </c>
      <c r="CH25" s="5">
        <f t="shared" si="57"/>
        <v>2.2310411933051074E-41</v>
      </c>
      <c r="CI25" s="5">
        <f t="shared" si="57"/>
        <v>2.046105598212801E-41</v>
      </c>
      <c r="CJ25" s="5">
        <f t="shared" si="57"/>
        <v>1.8691700031204951E-41</v>
      </c>
      <c r="CK25" s="5">
        <f t="shared" si="57"/>
        <v>1.7002344080282094E-41</v>
      </c>
      <c r="CL25" s="5">
        <f t="shared" si="57"/>
        <v>1.5392988129359035E-41</v>
      </c>
      <c r="CM25" s="5">
        <f t="shared" si="65"/>
        <v>1.3863632178435983E-41</v>
      </c>
      <c r="CN25" s="5">
        <f t="shared" si="65"/>
        <v>1.2414276227512934E-41</v>
      </c>
      <c r="CO25" s="5">
        <f t="shared" si="65"/>
        <v>1.1044920276590052E-41</v>
      </c>
      <c r="CP25" s="5">
        <f t="shared" si="65"/>
        <v>9.7555643256670039E-42</v>
      </c>
      <c r="CQ25" s="5">
        <f t="shared" si="66"/>
        <v>8.5462083747439626E-42</v>
      </c>
      <c r="CR25" s="5">
        <f t="shared" si="66"/>
        <v>7.4168524238209266E-42</v>
      </c>
      <c r="CS25" s="5">
        <f t="shared" si="66"/>
        <v>6.3674964728980171E-42</v>
      </c>
      <c r="CT25" s="5">
        <f t="shared" si="66"/>
        <v>5.3981405219749816E-42</v>
      </c>
      <c r="CU25" s="5">
        <f t="shared" si="66"/>
        <v>4.5087845710519515E-42</v>
      </c>
      <c r="CV25" s="5">
        <f t="shared" si="66"/>
        <v>3.6994286201290192E-42</v>
      </c>
      <c r="CW25" s="5">
        <f t="shared" si="66"/>
        <v>2.9700726692059902E-42</v>
      </c>
      <c r="CX25" s="5">
        <f t="shared" si="66"/>
        <v>2.3207167182829665E-42</v>
      </c>
      <c r="CY25" s="5">
        <f t="shared" si="66"/>
        <v>1.7513607673599479E-42</v>
      </c>
      <c r="CZ25" s="5">
        <f t="shared" si="66"/>
        <v>1.262004816436989E-42</v>
      </c>
      <c r="DA25" s="5">
        <f t="shared" si="66"/>
        <v>8.5264886551397165E-43</v>
      </c>
      <c r="DB25" s="5">
        <f t="shared" si="66"/>
        <v>5.2329291459095942E-43</v>
      </c>
      <c r="DC25" s="5">
        <f t="shared" si="66"/>
        <v>2.7393696366795262E-43</v>
      </c>
      <c r="DD25" s="5">
        <f t="shared" si="66"/>
        <v>1.0458101274496667E-43</v>
      </c>
      <c r="DE25" s="5">
        <f t="shared" si="66"/>
        <v>1.522506182196085E-44</v>
      </c>
      <c r="DF25" s="5">
        <f t="shared" si="66"/>
        <v>5.8691108989603319E-45</v>
      </c>
      <c r="DG25" s="5">
        <f t="shared" si="67"/>
        <v>7.6513159975951807E-44</v>
      </c>
      <c r="DH25" s="5">
        <f t="shared" si="67"/>
        <v>2.2715720905295227E-43</v>
      </c>
    </row>
    <row r="26" spans="2:112" x14ac:dyDescent="0.25">
      <c r="B26" s="5">
        <f>'goccia (3)'!M19</f>
        <v>9.5265432000287013E-19</v>
      </c>
      <c r="D26">
        <f t="shared" si="64"/>
        <v>34</v>
      </c>
      <c r="E26" s="5">
        <f t="shared" si="50"/>
        <v>9.5265432000287013E-19</v>
      </c>
      <c r="F26" s="107">
        <f t="shared" si="53"/>
        <v>9.5265432000287014</v>
      </c>
      <c r="G26" s="35"/>
      <c r="H26" s="100">
        <f t="shared" si="54"/>
        <v>1.5877572000047835E-19</v>
      </c>
      <c r="I26" s="35"/>
      <c r="J26" s="6"/>
      <c r="L26" s="5">
        <f t="shared" si="55"/>
        <v>7.7013261526795759E-41</v>
      </c>
      <c r="M26" s="5">
        <f t="shared" si="55"/>
        <v>7.35429735266043E-41</v>
      </c>
      <c r="N26" s="5">
        <f t="shared" si="55"/>
        <v>7.0152685526413257E-41</v>
      </c>
      <c r="O26" s="5">
        <f t="shared" si="55"/>
        <v>6.6842397526221802E-41</v>
      </c>
      <c r="P26" s="5">
        <f t="shared" si="55"/>
        <v>6.3612109526030353E-41</v>
      </c>
      <c r="Q26" s="5">
        <f t="shared" si="55"/>
        <v>6.0461821525838911E-41</v>
      </c>
      <c r="R26" s="5">
        <f t="shared" si="55"/>
        <v>5.7391533525647843E-41</v>
      </c>
      <c r="S26" s="5">
        <f t="shared" si="55"/>
        <v>5.4401245525456394E-41</v>
      </c>
      <c r="T26" s="5">
        <f t="shared" si="55"/>
        <v>5.1490957525264962E-41</v>
      </c>
      <c r="U26" s="5">
        <f t="shared" si="55"/>
        <v>4.8660669525073526E-41</v>
      </c>
      <c r="V26" s="5">
        <f t="shared" si="55"/>
        <v>4.5910381524882428E-41</v>
      </c>
      <c r="W26" s="5">
        <f t="shared" si="55"/>
        <v>4.3240093524691E-41</v>
      </c>
      <c r="X26" s="5">
        <f t="shared" si="55"/>
        <v>4.0649805524499574E-41</v>
      </c>
      <c r="Y26" s="5">
        <f t="shared" si="55"/>
        <v>3.8139517524308155E-41</v>
      </c>
      <c r="Z26" s="5">
        <f t="shared" si="55"/>
        <v>3.5709229524117027E-41</v>
      </c>
      <c r="AA26" s="5">
        <f t="shared" si="55"/>
        <v>3.3358941523925611E-41</v>
      </c>
      <c r="AB26" s="5">
        <f t="shared" si="61"/>
        <v>3.1088653523734196E-41</v>
      </c>
      <c r="AC26" s="5">
        <f t="shared" si="61"/>
        <v>2.8898365523543047E-41</v>
      </c>
      <c r="AD26" s="5">
        <f t="shared" si="61"/>
        <v>2.6788077523351635E-41</v>
      </c>
      <c r="AE26" s="5">
        <f t="shared" si="61"/>
        <v>2.475778952316023E-41</v>
      </c>
      <c r="AF26" s="5">
        <f t="shared" si="61"/>
        <v>2.2807501522968826E-41</v>
      </c>
      <c r="AG26" s="5">
        <f t="shared" si="61"/>
        <v>2.0937213522777651E-41</v>
      </c>
      <c r="AH26" s="5">
        <f t="shared" si="61"/>
        <v>1.914692552258625E-41</v>
      </c>
      <c r="AI26" s="5">
        <f t="shared" si="61"/>
        <v>1.7436637522394853E-41</v>
      </c>
      <c r="AJ26" s="5">
        <f t="shared" si="61"/>
        <v>1.5806349522203463E-41</v>
      </c>
      <c r="AK26" s="5">
        <f t="shared" si="61"/>
        <v>1.4256061522012261E-41</v>
      </c>
      <c r="AL26" s="5">
        <f t="shared" si="61"/>
        <v>1.2785773521820871E-41</v>
      </c>
      <c r="AM26" s="5">
        <f t="shared" si="61"/>
        <v>1.1395485521629488E-41</v>
      </c>
      <c r="AN26" s="5">
        <f t="shared" si="61"/>
        <v>1.0085197521438262E-41</v>
      </c>
      <c r="AO26" s="5">
        <f t="shared" si="61"/>
        <v>8.8549095212468798E-42</v>
      </c>
      <c r="AP26" s="5">
        <f t="shared" si="61"/>
        <v>7.7046215210555027E-42</v>
      </c>
      <c r="AQ26" s="5">
        <f t="shared" si="61"/>
        <v>6.6343335208641309E-42</v>
      </c>
      <c r="AR26" s="5">
        <f t="shared" si="62"/>
        <v>5.6440455206728779E-42</v>
      </c>
      <c r="AS26" s="5">
        <f t="shared" si="62"/>
        <v>4.7337575204815066E-42</v>
      </c>
      <c r="AT26" s="5">
        <f t="shared" si="62"/>
        <v>3.9034695202901413E-42</v>
      </c>
      <c r="AU26" s="5">
        <f t="shared" si="62"/>
        <v>3.1531815200987806E-42</v>
      </c>
      <c r="AV26" s="5">
        <f t="shared" si="62"/>
        <v>2.4828935199075012E-42</v>
      </c>
      <c r="AW26" s="5">
        <f t="shared" si="62"/>
        <v>1.8926055197161417E-42</v>
      </c>
      <c r="AX26" s="5">
        <f t="shared" si="62"/>
        <v>1.3823175195247874E-42</v>
      </c>
      <c r="AY26" s="5">
        <f t="shared" si="62"/>
        <v>9.520295193334386E-43</v>
      </c>
      <c r="AZ26" s="5">
        <f t="shared" si="62"/>
        <v>6.0174151914213234E-43</v>
      </c>
      <c r="BA26" s="5">
        <f t="shared" si="62"/>
        <v>3.3145351895078443E-43</v>
      </c>
      <c r="BB26" s="5">
        <f t="shared" si="62"/>
        <v>1.4116551875944183E-43</v>
      </c>
      <c r="BC26" s="5">
        <f t="shared" si="62"/>
        <v>3.0877518568113009E-44</v>
      </c>
      <c r="BD26" s="5">
        <f t="shared" si="62"/>
        <v>5.8951837677141388E-46</v>
      </c>
      <c r="BE26" s="5">
        <f t="shared" si="62"/>
        <v>5.0301518185435134E-44</v>
      </c>
      <c r="BF26" s="5">
        <f t="shared" si="62"/>
        <v>1.8001351799410417E-43</v>
      </c>
      <c r="BG26" s="5">
        <f t="shared" si="62"/>
        <v>3.8972551780274844E-43</v>
      </c>
      <c r="BH26" s="5">
        <f t="shared" si="63"/>
        <v>6.7943751761141849E-43</v>
      </c>
      <c r="BI26" s="5">
        <f t="shared" si="63"/>
        <v>1.0491495174200937E-42</v>
      </c>
      <c r="BJ26" s="5">
        <f t="shared" si="63"/>
        <v>1.4988615172287745E-42</v>
      </c>
      <c r="BK26" s="5">
        <f t="shared" si="63"/>
        <v>2.0285735170373917E-42</v>
      </c>
      <c r="BL26" s="5">
        <f t="shared" si="63"/>
        <v>2.6382855168460735E-42</v>
      </c>
      <c r="BM26" s="5">
        <f t="shared" si="63"/>
        <v>3.3279975166547603E-42</v>
      </c>
      <c r="BN26" s="5">
        <f t="shared" si="63"/>
        <v>4.0977095164633553E-42</v>
      </c>
      <c r="BO26" s="5">
        <f t="shared" si="63"/>
        <v>4.9474215162720429E-42</v>
      </c>
      <c r="BP26" s="5">
        <f t="shared" si="63"/>
        <v>5.8771335160807365E-42</v>
      </c>
      <c r="BQ26" s="5">
        <f t="shared" si="63"/>
        <v>6.8868455158894348E-42</v>
      </c>
      <c r="BR26" s="5">
        <f t="shared" si="63"/>
        <v>7.9765575156980034E-42</v>
      </c>
      <c r="BS26" s="5">
        <f t="shared" si="63"/>
        <v>9.1462695155067022E-42</v>
      </c>
      <c r="BT26" s="5">
        <f t="shared" si="63"/>
        <v>1.0395981515315408E-41</v>
      </c>
      <c r="BU26" s="5">
        <f t="shared" si="63"/>
        <v>1.1725693515124118E-41</v>
      </c>
      <c r="BV26" s="5">
        <f t="shared" si="63"/>
        <v>1.3135405514932659E-41</v>
      </c>
      <c r="BW26" s="5">
        <f t="shared" si="63"/>
        <v>1.4625117514741185E-41</v>
      </c>
      <c r="BX26" s="5">
        <f t="shared" si="57"/>
        <v>1.6194829514549891E-41</v>
      </c>
      <c r="BY26" s="5">
        <f t="shared" si="57"/>
        <v>1.7844541514358604E-41</v>
      </c>
      <c r="BZ26" s="5">
        <f t="shared" si="57"/>
        <v>1.957425351416711E-41</v>
      </c>
      <c r="CA26" s="5">
        <f t="shared" si="57"/>
        <v>2.1383965513975823E-41</v>
      </c>
      <c r="CB26" s="5">
        <f t="shared" si="57"/>
        <v>2.3273677513784541E-41</v>
      </c>
      <c r="CC26" s="5">
        <f t="shared" si="57"/>
        <v>2.5243389513593263E-41</v>
      </c>
      <c r="CD26" s="5">
        <f t="shared" si="57"/>
        <v>2.7293101513401741E-41</v>
      </c>
      <c r="CE26" s="5">
        <f t="shared" si="57"/>
        <v>2.9422813513210466E-41</v>
      </c>
      <c r="CF26" s="5">
        <f t="shared" si="57"/>
        <v>3.1632525513019197E-41</v>
      </c>
      <c r="CG26" s="5">
        <f t="shared" si="57"/>
        <v>3.3922237512827649E-41</v>
      </c>
      <c r="CH26" s="5">
        <f t="shared" si="57"/>
        <v>3.6291949512636384E-41</v>
      </c>
      <c r="CI26" s="5">
        <f t="shared" si="57"/>
        <v>3.874166151244512E-41</v>
      </c>
      <c r="CJ26" s="5">
        <f t="shared" si="57"/>
        <v>4.1271373512253862E-41</v>
      </c>
      <c r="CK26" s="5">
        <f t="shared" si="57"/>
        <v>4.388108551206229E-41</v>
      </c>
      <c r="CL26" s="5">
        <f t="shared" si="57"/>
        <v>4.6570797511871036E-41</v>
      </c>
      <c r="CM26" s="5">
        <f t="shared" si="65"/>
        <v>4.9340509511679777E-41</v>
      </c>
      <c r="CN26" s="5">
        <f t="shared" si="65"/>
        <v>5.2190221511488536E-41</v>
      </c>
      <c r="CO26" s="5">
        <f t="shared" si="65"/>
        <v>5.5119933511296935E-41</v>
      </c>
      <c r="CP26" s="5">
        <f t="shared" si="65"/>
        <v>5.8129645511105686E-41</v>
      </c>
      <c r="CQ26" s="5">
        <f t="shared" si="66"/>
        <v>6.1219357510914444E-41</v>
      </c>
      <c r="CR26" s="5">
        <f t="shared" si="66"/>
        <v>6.4389069510723209E-41</v>
      </c>
      <c r="CS26" s="5">
        <f t="shared" si="66"/>
        <v>6.7638781510531583E-41</v>
      </c>
      <c r="CT26" s="5">
        <f t="shared" si="66"/>
        <v>7.0968493510340351E-41</v>
      </c>
      <c r="CU26" s="5">
        <f t="shared" si="66"/>
        <v>7.4378205510149125E-41</v>
      </c>
      <c r="CV26" s="5">
        <f t="shared" si="66"/>
        <v>7.7867917509957478E-41</v>
      </c>
      <c r="CW26" s="5">
        <f t="shared" si="66"/>
        <v>8.1437629509766246E-41</v>
      </c>
      <c r="CX26" s="5">
        <f t="shared" si="66"/>
        <v>8.508734150957503E-41</v>
      </c>
      <c r="CY26" s="5">
        <f t="shared" si="66"/>
        <v>8.881705350938381E-41</v>
      </c>
      <c r="CZ26" s="5">
        <f t="shared" si="66"/>
        <v>9.2626765509192128E-41</v>
      </c>
      <c r="DA26" s="5">
        <f t="shared" si="66"/>
        <v>9.6516477509000912E-41</v>
      </c>
      <c r="DB26" s="5">
        <f t="shared" si="66"/>
        <v>1.004861895088097E-40</v>
      </c>
      <c r="DC26" s="5">
        <f t="shared" si="66"/>
        <v>1.045359015086185E-40</v>
      </c>
      <c r="DD26" s="5">
        <f t="shared" si="66"/>
        <v>1.0866561350842679E-40</v>
      </c>
      <c r="DE26" s="5">
        <f t="shared" si="66"/>
        <v>1.128753255082356E-40</v>
      </c>
      <c r="DF26" s="5">
        <f t="shared" si="66"/>
        <v>1.171650375080444E-40</v>
      </c>
      <c r="DG26" s="5">
        <f t="shared" si="67"/>
        <v>1.2153474950785267E-40</v>
      </c>
      <c r="DH26" s="5">
        <f t="shared" si="67"/>
        <v>1.2598446150766148E-40</v>
      </c>
    </row>
    <row r="27" spans="2:112" x14ac:dyDescent="0.25">
      <c r="B27" s="5">
        <f>'goccia (3)'!S16</f>
        <v>8.8750677035507488E-19</v>
      </c>
      <c r="D27">
        <f t="shared" si="64"/>
        <v>35</v>
      </c>
      <c r="E27" s="5">
        <f t="shared" si="50"/>
        <v>8.8750677035507488E-19</v>
      </c>
      <c r="F27" s="107">
        <f t="shared" si="53"/>
        <v>8.8750677035507497</v>
      </c>
      <c r="G27" s="35"/>
      <c r="H27" s="100">
        <f t="shared" si="54"/>
        <v>1.4791779505917916E-19</v>
      </c>
      <c r="I27" s="35"/>
      <c r="J27" s="6"/>
      <c r="L27" s="5">
        <f t="shared" si="55"/>
        <v>4.3355774155787226E-42</v>
      </c>
      <c r="M27" s="5">
        <f t="shared" si="55"/>
        <v>5.2084593919070889E-42</v>
      </c>
      <c r="N27" s="5">
        <f t="shared" si="55"/>
        <v>6.1613413682353415E-42</v>
      </c>
      <c r="O27" s="5">
        <f t="shared" si="55"/>
        <v>7.1942233445637096E-42</v>
      </c>
      <c r="P27" s="5">
        <f t="shared" si="55"/>
        <v>8.307105320892083E-42</v>
      </c>
      <c r="Q27" s="5">
        <f t="shared" si="55"/>
        <v>9.4999872972204606E-42</v>
      </c>
      <c r="R27" s="5">
        <f t="shared" si="55"/>
        <v>1.0772869273548687E-41</v>
      </c>
      <c r="S27" s="5">
        <f t="shared" si="55"/>
        <v>1.2125751249877066E-41</v>
      </c>
      <c r="T27" s="5">
        <f t="shared" si="55"/>
        <v>1.3558633226205451E-41</v>
      </c>
      <c r="U27" s="5">
        <f t="shared" si="55"/>
        <v>1.5071515202533842E-41</v>
      </c>
      <c r="V27" s="5">
        <f t="shared" si="55"/>
        <v>1.6664397178862038E-41</v>
      </c>
      <c r="W27" s="5">
        <f t="shared" si="55"/>
        <v>1.833727915519043E-41</v>
      </c>
      <c r="X27" s="5">
        <f t="shared" si="55"/>
        <v>2.0090161131518826E-41</v>
      </c>
      <c r="Y27" s="5">
        <f t="shared" si="55"/>
        <v>2.1923043107847228E-41</v>
      </c>
      <c r="Z27" s="5">
        <f t="shared" si="55"/>
        <v>2.38359250841754E-41</v>
      </c>
      <c r="AA27" s="5">
        <f t="shared" si="55"/>
        <v>2.5828807060503801E-41</v>
      </c>
      <c r="AB27" s="5">
        <f t="shared" si="61"/>
        <v>2.7901689036832213E-41</v>
      </c>
      <c r="AC27" s="5">
        <f t="shared" si="61"/>
        <v>3.0054571013160361E-41</v>
      </c>
      <c r="AD27" s="5">
        <f t="shared" si="61"/>
        <v>3.2287452989488766E-41</v>
      </c>
      <c r="AE27" s="5">
        <f t="shared" si="61"/>
        <v>3.4600334965817183E-41</v>
      </c>
      <c r="AF27" s="5">
        <f t="shared" si="61"/>
        <v>3.6993216942145601E-41</v>
      </c>
      <c r="AG27" s="5">
        <f t="shared" si="61"/>
        <v>3.9466098918473725E-41</v>
      </c>
      <c r="AH27" s="5">
        <f t="shared" si="61"/>
        <v>4.2018980894802146E-41</v>
      </c>
      <c r="AI27" s="5">
        <f t="shared" si="61"/>
        <v>4.4651862871130569E-41</v>
      </c>
      <c r="AJ27" s="5">
        <f t="shared" si="61"/>
        <v>4.7364744847458998E-41</v>
      </c>
      <c r="AK27" s="5">
        <f t="shared" si="61"/>
        <v>5.0157626823787103E-41</v>
      </c>
      <c r="AL27" s="5">
        <f t="shared" si="61"/>
        <v>5.303050880011553E-41</v>
      </c>
      <c r="AM27" s="5">
        <f t="shared" si="61"/>
        <v>5.5983390776443964E-41</v>
      </c>
      <c r="AN27" s="5">
        <f t="shared" si="61"/>
        <v>5.9016272752772037E-41</v>
      </c>
      <c r="AO27" s="5">
        <f t="shared" si="61"/>
        <v>6.2129154729100474E-41</v>
      </c>
      <c r="AP27" s="5">
        <f t="shared" si="61"/>
        <v>6.5322036705428918E-41</v>
      </c>
      <c r="AQ27" s="5">
        <f t="shared" si="61"/>
        <v>6.8594918681757368E-41</v>
      </c>
      <c r="AR27" s="5">
        <f t="shared" si="62"/>
        <v>7.1947800658085417E-41</v>
      </c>
      <c r="AS27" s="5">
        <f t="shared" si="62"/>
        <v>7.538068263441387E-41</v>
      </c>
      <c r="AT27" s="5">
        <f t="shared" si="62"/>
        <v>7.889356461074232E-41</v>
      </c>
      <c r="AU27" s="5">
        <f t="shared" si="62"/>
        <v>8.2486446587070786E-41</v>
      </c>
      <c r="AV27" s="5">
        <f t="shared" si="62"/>
        <v>8.6159328563398801E-41</v>
      </c>
      <c r="AW27" s="5">
        <f t="shared" si="62"/>
        <v>8.991221053972726E-41</v>
      </c>
      <c r="AX27" s="5">
        <f t="shared" si="62"/>
        <v>9.3745092516055736E-41</v>
      </c>
      <c r="AY27" s="5">
        <f t="shared" si="62"/>
        <v>9.7657974492384198E-41</v>
      </c>
      <c r="AZ27" s="5">
        <f t="shared" si="62"/>
        <v>1.016508564687122E-40</v>
      </c>
      <c r="BA27" s="5">
        <f t="shared" si="62"/>
        <v>1.0572373844504067E-40</v>
      </c>
      <c r="BB27" s="5">
        <f t="shared" si="62"/>
        <v>1.0987662042136916E-40</v>
      </c>
      <c r="BC27" s="5">
        <f t="shared" si="62"/>
        <v>1.1410950239769711E-40</v>
      </c>
      <c r="BD27" s="5">
        <f t="shared" si="62"/>
        <v>1.1842238437402559E-40</v>
      </c>
      <c r="BE27" s="5">
        <f t="shared" si="62"/>
        <v>1.2281526635035409E-40</v>
      </c>
      <c r="BF27" s="5">
        <f t="shared" si="62"/>
        <v>1.2728814832668258E-40</v>
      </c>
      <c r="BG27" s="5">
        <f t="shared" si="62"/>
        <v>1.3184103030301052E-40</v>
      </c>
      <c r="BH27" s="5">
        <f t="shared" si="63"/>
        <v>1.3647391227933901E-40</v>
      </c>
      <c r="BI27" s="5">
        <f t="shared" si="63"/>
        <v>1.4118679425566749E-40</v>
      </c>
      <c r="BJ27" s="5">
        <f t="shared" si="63"/>
        <v>1.4597967623199601E-40</v>
      </c>
      <c r="BK27" s="5">
        <f t="shared" si="63"/>
        <v>1.5085255820832392E-40</v>
      </c>
      <c r="BL27" s="5">
        <f t="shared" si="63"/>
        <v>1.5580544018465243E-40</v>
      </c>
      <c r="BM27" s="5">
        <f t="shared" si="63"/>
        <v>1.6083832216098094E-40</v>
      </c>
      <c r="BN27" s="5">
        <f t="shared" si="63"/>
        <v>1.6595120413730883E-40</v>
      </c>
      <c r="BO27" s="5">
        <f t="shared" si="63"/>
        <v>1.7114408611363733E-40</v>
      </c>
      <c r="BP27" s="5">
        <f t="shared" si="63"/>
        <v>1.7641696808996585E-40</v>
      </c>
      <c r="BQ27" s="5">
        <f t="shared" si="63"/>
        <v>2.5925360292019044E-40</v>
      </c>
      <c r="BR27" s="5">
        <f t="shared" si="63"/>
        <v>2.5285306129178501E-40</v>
      </c>
      <c r="BS27" s="5">
        <f t="shared" si="63"/>
        <v>2.4653251966337879E-40</v>
      </c>
      <c r="BT27" s="5">
        <f t="shared" si="63"/>
        <v>2.402919780349726E-40</v>
      </c>
      <c r="BU27" s="5">
        <f t="shared" si="63"/>
        <v>2.341314364065664E-40</v>
      </c>
      <c r="BV27" s="5">
        <f t="shared" si="63"/>
        <v>2.2805089477816092E-40</v>
      </c>
      <c r="BW27" s="5">
        <f t="shared" si="63"/>
        <v>2.2205035314975546E-40</v>
      </c>
      <c r="BX27" s="5">
        <f t="shared" si="57"/>
        <v>2.1612981152134926E-40</v>
      </c>
      <c r="BY27" s="5">
        <f t="shared" si="57"/>
        <v>2.1028926989294308E-40</v>
      </c>
      <c r="BZ27" s="5">
        <f t="shared" si="57"/>
        <v>2.0452872826453759E-40</v>
      </c>
      <c r="CA27" s="5">
        <f t="shared" si="57"/>
        <v>1.9884818663613138E-40</v>
      </c>
      <c r="CB27" s="5">
        <f t="shared" si="57"/>
        <v>1.9324764500772521E-40</v>
      </c>
      <c r="CC27" s="5">
        <f t="shared" si="57"/>
        <v>1.8772710337931901E-40</v>
      </c>
      <c r="CD27" s="5">
        <f t="shared" si="57"/>
        <v>1.8228656175091348E-40</v>
      </c>
      <c r="CE27" s="5">
        <f t="shared" si="57"/>
        <v>1.7692602012250731E-40</v>
      </c>
      <c r="CF27" s="5">
        <f t="shared" si="57"/>
        <v>1.7164547849410113E-40</v>
      </c>
      <c r="CG27" s="5">
        <f t="shared" si="57"/>
        <v>1.6644493686569558E-40</v>
      </c>
      <c r="CH27" s="5">
        <f t="shared" si="57"/>
        <v>1.6132439523728942E-40</v>
      </c>
      <c r="CI27" s="5">
        <f t="shared" si="57"/>
        <v>1.5628385360888325E-40</v>
      </c>
      <c r="CJ27" s="5">
        <f t="shared" si="57"/>
        <v>1.5132331198047709E-40</v>
      </c>
      <c r="CK27" s="5">
        <f t="shared" si="57"/>
        <v>1.4644277035207152E-40</v>
      </c>
      <c r="CL27" s="5">
        <f t="shared" si="57"/>
        <v>1.4164222872366535E-40</v>
      </c>
      <c r="CM27" s="5">
        <f t="shared" si="65"/>
        <v>1.369216870952592E-40</v>
      </c>
      <c r="CN27" s="5">
        <f t="shared" si="65"/>
        <v>1.3228114546685305E-40</v>
      </c>
      <c r="CO27" s="5">
        <f t="shared" si="65"/>
        <v>1.2772060383844744E-40</v>
      </c>
      <c r="CP27" s="5">
        <f t="shared" si="65"/>
        <v>1.232400622100413E-40</v>
      </c>
      <c r="CQ27" s="5">
        <f t="shared" si="66"/>
        <v>1.1883952058163516E-40</v>
      </c>
      <c r="CR27" s="5">
        <f t="shared" si="66"/>
        <v>1.1451897895322901E-40</v>
      </c>
      <c r="CS27" s="5">
        <f t="shared" si="66"/>
        <v>1.1027843732482339E-40</v>
      </c>
      <c r="CT27" s="5">
        <f t="shared" si="66"/>
        <v>1.0611789569641725E-40</v>
      </c>
      <c r="CU27" s="5">
        <f t="shared" si="66"/>
        <v>1.0203735406801112E-40</v>
      </c>
      <c r="CV27" s="5">
        <f t="shared" si="66"/>
        <v>9.8036812439605463E-41</v>
      </c>
      <c r="CW27" s="5">
        <f t="shared" si="66"/>
        <v>9.4116270811199323E-41</v>
      </c>
      <c r="CX27" s="5">
        <f t="shared" si="66"/>
        <v>9.02757291827932E-41</v>
      </c>
      <c r="CY27" s="5">
        <f t="shared" si="66"/>
        <v>8.6515187554387084E-41</v>
      </c>
      <c r="CZ27" s="5">
        <f t="shared" si="66"/>
        <v>8.2834645925981402E-41</v>
      </c>
      <c r="DA27" s="5">
        <f t="shared" si="66"/>
        <v>7.9234104297575289E-41</v>
      </c>
      <c r="DB27" s="5">
        <f t="shared" si="66"/>
        <v>7.5713562669169172E-41</v>
      </c>
      <c r="DC27" s="5">
        <f t="shared" si="66"/>
        <v>7.2273021040763061E-41</v>
      </c>
      <c r="DD27" s="5">
        <f t="shared" si="66"/>
        <v>6.8912479412357355E-41</v>
      </c>
      <c r="DE27" s="5">
        <f t="shared" si="66"/>
        <v>6.5631937783951248E-41</v>
      </c>
      <c r="DF27" s="5">
        <f t="shared" si="66"/>
        <v>6.2431396155545147E-41</v>
      </c>
      <c r="DG27" s="5">
        <f t="shared" si="67"/>
        <v>5.931085452713942E-41</v>
      </c>
      <c r="DH27" s="5">
        <f t="shared" si="67"/>
        <v>5.6270312898733312E-41</v>
      </c>
    </row>
    <row r="28" spans="2:112" x14ac:dyDescent="0.25">
      <c r="B28" s="5">
        <f>'goccia (3)'!S17</f>
        <v>1.036900589246357E-18</v>
      </c>
      <c r="D28">
        <f t="shared" si="64"/>
        <v>36</v>
      </c>
      <c r="E28" s="5">
        <f t="shared" si="50"/>
        <v>1.036900589246357E-18</v>
      </c>
      <c r="F28" s="107">
        <f t="shared" si="53"/>
        <v>10.369005892463569</v>
      </c>
      <c r="G28" s="35"/>
      <c r="H28" s="100">
        <f t="shared" si="54"/>
        <v>1.4812865560662243E-19</v>
      </c>
      <c r="I28" s="35"/>
      <c r="J28" s="6"/>
      <c r="L28" s="5">
        <f t="shared" si="55"/>
        <v>3.5019298386256694E-42</v>
      </c>
      <c r="M28" s="5">
        <f t="shared" si="55"/>
        <v>4.2904675959767255E-42</v>
      </c>
      <c r="N28" s="5">
        <f t="shared" si="55"/>
        <v>5.1590053533276774E-42</v>
      </c>
      <c r="O28" s="5">
        <f t="shared" si="55"/>
        <v>6.1075431106787341E-42</v>
      </c>
      <c r="P28" s="5">
        <f t="shared" si="55"/>
        <v>7.1360808680297967E-42</v>
      </c>
      <c r="Q28" s="5">
        <f t="shared" si="55"/>
        <v>8.2446186253808647E-42</v>
      </c>
      <c r="R28" s="5">
        <f t="shared" si="55"/>
        <v>9.4331563827317889E-42</v>
      </c>
      <c r="S28" s="5">
        <f t="shared" si="55"/>
        <v>1.0701694140082857E-41</v>
      </c>
      <c r="T28" s="5">
        <f t="shared" si="55"/>
        <v>1.2050231897433931E-41</v>
      </c>
      <c r="U28" s="5">
        <f t="shared" si="55"/>
        <v>1.347876965478501E-41</v>
      </c>
      <c r="V28" s="5">
        <f t="shared" si="55"/>
        <v>1.4987307412135907E-41</v>
      </c>
      <c r="W28" s="5">
        <f t="shared" si="55"/>
        <v>1.657584516948699E-41</v>
      </c>
      <c r="X28" s="5">
        <f t="shared" si="55"/>
        <v>1.8244382926838073E-41</v>
      </c>
      <c r="Y28" s="5">
        <f t="shared" si="55"/>
        <v>1.9992920684189166E-41</v>
      </c>
      <c r="Z28" s="5">
        <f t="shared" si="55"/>
        <v>2.1821458441540036E-41</v>
      </c>
      <c r="AA28" s="5">
        <f t="shared" si="55"/>
        <v>2.372999619889113E-41</v>
      </c>
      <c r="AB28" s="5">
        <f t="shared" si="61"/>
        <v>2.5718533956242225E-41</v>
      </c>
      <c r="AC28" s="5">
        <f t="shared" si="61"/>
        <v>2.7787071713593076E-41</v>
      </c>
      <c r="AD28" s="5">
        <f t="shared" si="61"/>
        <v>2.9935609470944174E-41</v>
      </c>
      <c r="AE28" s="5">
        <f t="shared" si="61"/>
        <v>3.2164147228295274E-41</v>
      </c>
      <c r="AF28" s="5">
        <f t="shared" si="61"/>
        <v>3.4472684985646385E-41</v>
      </c>
      <c r="AG28" s="5">
        <f t="shared" si="61"/>
        <v>3.6861222742997207E-41</v>
      </c>
      <c r="AH28" s="5">
        <f t="shared" si="61"/>
        <v>3.9329760500348316E-41</v>
      </c>
      <c r="AI28" s="5">
        <f t="shared" si="61"/>
        <v>4.1878298257699432E-41</v>
      </c>
      <c r="AJ28" s="5">
        <f t="shared" si="61"/>
        <v>4.4506836015050549E-41</v>
      </c>
      <c r="AK28" s="5">
        <f t="shared" si="61"/>
        <v>4.7215373772401341E-41</v>
      </c>
      <c r="AL28" s="5">
        <f t="shared" si="61"/>
        <v>5.0003911529752467E-41</v>
      </c>
      <c r="AM28" s="5">
        <f t="shared" si="61"/>
        <v>5.2872449287103589E-41</v>
      </c>
      <c r="AN28" s="5">
        <f t="shared" si="61"/>
        <v>5.582098704445437E-41</v>
      </c>
      <c r="AO28" s="5">
        <f t="shared" si="61"/>
        <v>5.8849524801805495E-41</v>
      </c>
      <c r="AP28" s="5">
        <f t="shared" si="61"/>
        <v>6.1958062559156627E-41</v>
      </c>
      <c r="AQ28" s="5">
        <f t="shared" si="61"/>
        <v>6.5146600316507765E-41</v>
      </c>
      <c r="AR28" s="5">
        <f t="shared" si="62"/>
        <v>6.8415138073858512E-41</v>
      </c>
      <c r="AS28" s="5">
        <f t="shared" si="62"/>
        <v>7.1763675831209653E-41</v>
      </c>
      <c r="AT28" s="5">
        <f t="shared" si="62"/>
        <v>7.519221358856079E-41</v>
      </c>
      <c r="AU28" s="5">
        <f t="shared" si="62"/>
        <v>7.8700751345911945E-41</v>
      </c>
      <c r="AV28" s="5">
        <f t="shared" si="62"/>
        <v>8.2289289103262657E-41</v>
      </c>
      <c r="AW28" s="5">
        <f t="shared" si="62"/>
        <v>8.5957826860613814E-41</v>
      </c>
      <c r="AX28" s="5">
        <f t="shared" si="62"/>
        <v>8.9706364617964968E-41</v>
      </c>
      <c r="AY28" s="5">
        <f t="shared" si="62"/>
        <v>9.3534902375316139E-41</v>
      </c>
      <c r="AZ28" s="5">
        <f t="shared" si="62"/>
        <v>9.7443440132666817E-41</v>
      </c>
      <c r="BA28" s="5">
        <f t="shared" si="62"/>
        <v>1.0143197789001799E-40</v>
      </c>
      <c r="BB28" s="5">
        <f t="shared" si="62"/>
        <v>1.0550051564736915E-40</v>
      </c>
      <c r="BC28" s="5">
        <f t="shared" si="62"/>
        <v>1.0964905340471983E-40</v>
      </c>
      <c r="BD28" s="5">
        <f t="shared" si="62"/>
        <v>1.1387759116207098E-40</v>
      </c>
      <c r="BE28" s="5">
        <f t="shared" si="62"/>
        <v>1.1818612891942216E-40</v>
      </c>
      <c r="BF28" s="5">
        <f t="shared" si="62"/>
        <v>1.2257466667677335E-40</v>
      </c>
      <c r="BG28" s="5">
        <f t="shared" si="62"/>
        <v>1.2704320443412399E-40</v>
      </c>
      <c r="BH28" s="5">
        <f t="shared" si="63"/>
        <v>1.7468287374498426E-40</v>
      </c>
      <c r="BI28" s="5">
        <f t="shared" si="63"/>
        <v>1.6943616779522696E-40</v>
      </c>
      <c r="BJ28" s="5">
        <f t="shared" si="63"/>
        <v>1.6426946184546965E-40</v>
      </c>
      <c r="BK28" s="5">
        <f t="shared" si="63"/>
        <v>1.5918275589571297E-40</v>
      </c>
      <c r="BL28" s="5">
        <f t="shared" si="63"/>
        <v>1.5417604994595567E-40</v>
      </c>
      <c r="BM28" s="5">
        <f t="shared" si="63"/>
        <v>1.4924934399619837E-40</v>
      </c>
      <c r="BN28" s="5">
        <f t="shared" si="63"/>
        <v>1.4440263804644165E-40</v>
      </c>
      <c r="BO28" s="5">
        <f t="shared" si="63"/>
        <v>1.3963593209668437E-40</v>
      </c>
      <c r="BP28" s="5">
        <f t="shared" si="63"/>
        <v>1.3494922614692707E-40</v>
      </c>
      <c r="BQ28" s="5">
        <f t="shared" si="63"/>
        <v>1.3034252019716978E-40</v>
      </c>
      <c r="BR28" s="5">
        <f t="shared" si="63"/>
        <v>1.2581581424741305E-40</v>
      </c>
      <c r="BS28" s="5">
        <f t="shared" si="63"/>
        <v>1.2136910829765577E-40</v>
      </c>
      <c r="BT28" s="5">
        <f t="shared" si="63"/>
        <v>1.1700240234789848E-40</v>
      </c>
      <c r="BU28" s="5">
        <f t="shared" si="63"/>
        <v>1.1271569639814122E-40</v>
      </c>
      <c r="BV28" s="5">
        <f t="shared" si="63"/>
        <v>1.0850899044838445E-40</v>
      </c>
      <c r="BW28" s="5">
        <f t="shared" si="63"/>
        <v>1.0438228449862767E-40</v>
      </c>
      <c r="BX28" s="5">
        <f t="shared" si="57"/>
        <v>1.0033557854887041E-40</v>
      </c>
      <c r="BY28" s="5">
        <f t="shared" si="57"/>
        <v>9.636887259911313E-41</v>
      </c>
      <c r="BZ28" s="5">
        <f t="shared" si="57"/>
        <v>9.2482166649356328E-41</v>
      </c>
      <c r="CA28" s="5">
        <f t="shared" si="57"/>
        <v>8.8675460699599053E-41</v>
      </c>
      <c r="CB28" s="5">
        <f t="shared" si="57"/>
        <v>8.4948754749841795E-41</v>
      </c>
      <c r="CC28" s="5">
        <f t="shared" si="57"/>
        <v>8.1302048800084534E-41</v>
      </c>
      <c r="CD28" s="5">
        <f t="shared" si="57"/>
        <v>7.7735342850327707E-41</v>
      </c>
      <c r="CE28" s="5">
        <f t="shared" si="57"/>
        <v>7.4248636900570448E-41</v>
      </c>
      <c r="CF28" s="5">
        <f t="shared" si="57"/>
        <v>7.0841930950813197E-41</v>
      </c>
      <c r="CG28" s="5">
        <f t="shared" si="57"/>
        <v>6.7515225001056349E-41</v>
      </c>
      <c r="CH28" s="5">
        <f t="shared" si="57"/>
        <v>6.426851905129909E-41</v>
      </c>
      <c r="CI28" s="5">
        <f t="shared" si="57"/>
        <v>6.1101813101541848E-41</v>
      </c>
      <c r="CJ28" s="5">
        <f t="shared" si="57"/>
        <v>5.8015107151784612E-41</v>
      </c>
      <c r="CK28" s="5">
        <f t="shared" si="57"/>
        <v>5.500840120202773E-41</v>
      </c>
      <c r="CL28" s="5">
        <f t="shared" si="57"/>
        <v>5.2081695252270487E-41</v>
      </c>
      <c r="CM28" s="5">
        <f t="shared" si="65"/>
        <v>4.9234989302513251E-41</v>
      </c>
      <c r="CN28" s="5">
        <f t="shared" si="65"/>
        <v>4.6468283352756022E-41</v>
      </c>
      <c r="CO28" s="5">
        <f t="shared" si="65"/>
        <v>4.378157740299912E-41</v>
      </c>
      <c r="CP28" s="5">
        <f t="shared" si="65"/>
        <v>4.1174871453241894E-41</v>
      </c>
      <c r="CQ28" s="5">
        <f t="shared" si="66"/>
        <v>3.8648165503484669E-41</v>
      </c>
      <c r="CR28" s="5">
        <f t="shared" si="66"/>
        <v>3.6201459553727455E-41</v>
      </c>
      <c r="CS28" s="5">
        <f t="shared" si="66"/>
        <v>3.3834753603970519E-41</v>
      </c>
      <c r="CT28" s="5">
        <f t="shared" si="66"/>
        <v>3.1548047654213304E-41</v>
      </c>
      <c r="CU28" s="5">
        <f t="shared" si="66"/>
        <v>2.9341341704456095E-41</v>
      </c>
      <c r="CV28" s="5">
        <f t="shared" si="66"/>
        <v>2.7214635754699138E-41</v>
      </c>
      <c r="CW28" s="5">
        <f t="shared" si="66"/>
        <v>2.5167929804941927E-41</v>
      </c>
      <c r="CX28" s="5">
        <f t="shared" si="66"/>
        <v>2.3201223855184723E-41</v>
      </c>
      <c r="CY28" s="5">
        <f t="shared" si="66"/>
        <v>2.1314517905427525E-41</v>
      </c>
      <c r="CZ28" s="5">
        <f t="shared" si="66"/>
        <v>1.9507811955670544E-41</v>
      </c>
      <c r="DA28" s="5">
        <f t="shared" si="66"/>
        <v>1.7781106005913344E-41</v>
      </c>
      <c r="DB28" s="5">
        <f t="shared" si="66"/>
        <v>1.6134400056156151E-41</v>
      </c>
      <c r="DC28" s="5">
        <f t="shared" si="66"/>
        <v>1.4567694106398965E-41</v>
      </c>
      <c r="DD28" s="5">
        <f t="shared" si="66"/>
        <v>1.3080988156641956E-41</v>
      </c>
      <c r="DE28" s="5">
        <f t="shared" si="66"/>
        <v>1.1674282206884768E-41</v>
      </c>
      <c r="DF28" s="5">
        <f t="shared" si="66"/>
        <v>1.0347576257127587E-41</v>
      </c>
      <c r="DG28" s="5">
        <f t="shared" si="67"/>
        <v>9.100870307370556E-42</v>
      </c>
      <c r="DH28" s="5">
        <f t="shared" si="67"/>
        <v>7.9341643576133748E-42</v>
      </c>
    </row>
    <row r="29" spans="2:112" x14ac:dyDescent="0.25">
      <c r="B29" s="5">
        <f>'goccia (3)'!S18</f>
        <v>9.3514510546071316E-19</v>
      </c>
      <c r="D29">
        <f t="shared" si="64"/>
        <v>37</v>
      </c>
      <c r="E29" s="5">
        <f t="shared" si="50"/>
        <v>9.3514510546071316E-19</v>
      </c>
      <c r="F29" s="107">
        <f t="shared" si="53"/>
        <v>9.3514510546071321</v>
      </c>
      <c r="G29" s="35"/>
      <c r="H29" s="100">
        <f t="shared" si="54"/>
        <v>1.5585751757678552E-19</v>
      </c>
      <c r="I29" s="35"/>
      <c r="J29" s="6"/>
      <c r="L29" s="5">
        <f t="shared" si="55"/>
        <v>3.4310512162351329E-41</v>
      </c>
      <c r="M29" s="5">
        <f t="shared" si="55"/>
        <v>3.2007505131637046E-41</v>
      </c>
      <c r="N29" s="5">
        <f t="shared" si="55"/>
        <v>2.978449810092303E-41</v>
      </c>
      <c r="O29" s="5">
        <f t="shared" si="55"/>
        <v>2.7641491070208745E-41</v>
      </c>
      <c r="P29" s="5">
        <f t="shared" si="55"/>
        <v>2.5578484039494472E-41</v>
      </c>
      <c r="Q29" s="5">
        <f t="shared" si="55"/>
        <v>2.35954770087802E-41</v>
      </c>
      <c r="R29" s="5">
        <f t="shared" si="55"/>
        <v>2.1692469978066154E-41</v>
      </c>
      <c r="S29" s="5">
        <f t="shared" si="55"/>
        <v>1.9869462947351883E-41</v>
      </c>
      <c r="T29" s="5">
        <f t="shared" si="55"/>
        <v>1.8126455916637618E-41</v>
      </c>
      <c r="U29" s="5">
        <f t="shared" si="55"/>
        <v>1.6463448885923358E-41</v>
      </c>
      <c r="V29" s="5">
        <f t="shared" si="55"/>
        <v>1.4880441855209287E-41</v>
      </c>
      <c r="W29" s="5">
        <f t="shared" si="55"/>
        <v>1.3377434824495027E-41</v>
      </c>
      <c r="X29" s="5">
        <f t="shared" si="55"/>
        <v>1.1954427793780774E-41</v>
      </c>
      <c r="Y29" s="5">
        <f t="shared" si="55"/>
        <v>1.0611420763066526E-41</v>
      </c>
      <c r="Z29" s="5">
        <f t="shared" si="55"/>
        <v>9.3484137323524281E-42</v>
      </c>
      <c r="AA29" s="5">
        <f t="shared" si="55"/>
        <v>8.1654067016381805E-42</v>
      </c>
      <c r="AB29" s="5">
        <f t="shared" si="61"/>
        <v>7.0623996709239383E-42</v>
      </c>
      <c r="AC29" s="5">
        <f t="shared" si="61"/>
        <v>6.0393926402098186E-42</v>
      </c>
      <c r="AD29" s="5">
        <f t="shared" si="61"/>
        <v>5.0963856094955775E-42</v>
      </c>
      <c r="AE29" s="5">
        <f t="shared" si="61"/>
        <v>4.233378578781341E-42</v>
      </c>
      <c r="AF29" s="5">
        <f t="shared" si="61"/>
        <v>3.4503715480671099E-42</v>
      </c>
      <c r="AG29" s="5">
        <f t="shared" si="61"/>
        <v>2.7473645173529642E-42</v>
      </c>
      <c r="AH29" s="5">
        <f t="shared" si="61"/>
        <v>2.1243574866387342E-42</v>
      </c>
      <c r="AI29" s="5">
        <f t="shared" si="61"/>
        <v>1.5813504559245096E-42</v>
      </c>
      <c r="AJ29" s="5">
        <f t="shared" si="61"/>
        <v>1.1183434252102902E-42</v>
      </c>
      <c r="AK29" s="5">
        <f t="shared" si="61"/>
        <v>7.3533639449611733E-43</v>
      </c>
      <c r="AL29" s="5">
        <f t="shared" si="61"/>
        <v>4.3232936378189895E-43</v>
      </c>
      <c r="AM29" s="5">
        <f t="shared" si="61"/>
        <v>2.0932233306768587E-43</v>
      </c>
      <c r="AN29" s="5">
        <f t="shared" si="61"/>
        <v>6.6315302353490476E-44</v>
      </c>
      <c r="AO29" s="5">
        <f t="shared" si="61"/>
        <v>3.3082716392783839E-45</v>
      </c>
      <c r="AP29" s="5">
        <f t="shared" si="61"/>
        <v>2.03012409250716E-44</v>
      </c>
      <c r="AQ29" s="5">
        <f t="shared" si="61"/>
        <v>1.1729421021087013E-43</v>
      </c>
      <c r="AR29" s="5">
        <f t="shared" si="62"/>
        <v>2.9428717949664784E-43</v>
      </c>
      <c r="AS29" s="5">
        <f t="shared" si="62"/>
        <v>5.5128014878244738E-43</v>
      </c>
      <c r="AT29" s="5">
        <f t="shared" si="62"/>
        <v>8.8827311806825222E-43</v>
      </c>
      <c r="AU29" s="5">
        <f t="shared" si="62"/>
        <v>1.3052660873540624E-42</v>
      </c>
      <c r="AV29" s="5">
        <f t="shared" si="62"/>
        <v>1.8022590566398133E-42</v>
      </c>
      <c r="AW29" s="5">
        <f t="shared" si="62"/>
        <v>2.3792520259256243E-42</v>
      </c>
      <c r="AX29" s="5">
        <f t="shared" si="62"/>
        <v>3.0362449952114409E-42</v>
      </c>
      <c r="AY29" s="5">
        <f t="shared" si="62"/>
        <v>3.7732379644972623E-42</v>
      </c>
      <c r="AZ29" s="5">
        <f t="shared" si="62"/>
        <v>4.5902309337829864E-42</v>
      </c>
      <c r="BA29" s="5">
        <f t="shared" si="62"/>
        <v>5.4872239030688089E-42</v>
      </c>
      <c r="BB29" s="5">
        <f t="shared" si="62"/>
        <v>6.4642168723546367E-42</v>
      </c>
      <c r="BC29" s="5">
        <f t="shared" si="62"/>
        <v>7.5212098416403386E-42</v>
      </c>
      <c r="BD29" s="5">
        <f t="shared" si="62"/>
        <v>8.6582028109261682E-42</v>
      </c>
      <c r="BE29" s="5">
        <f t="shared" si="62"/>
        <v>9.8751957802120019E-42</v>
      </c>
      <c r="BF29" s="5">
        <f t="shared" si="62"/>
        <v>1.1172188749497842E-41</v>
      </c>
      <c r="BG29" s="5">
        <f t="shared" si="62"/>
        <v>1.2549181718783516E-41</v>
      </c>
      <c r="BH29" s="5">
        <f t="shared" si="63"/>
        <v>1.4006174688069358E-41</v>
      </c>
      <c r="BI29" s="5">
        <f t="shared" si="63"/>
        <v>1.5543167657355204E-41</v>
      </c>
      <c r="BJ29" s="5">
        <f t="shared" si="63"/>
        <v>1.7160160626641054E-41</v>
      </c>
      <c r="BK29" s="5">
        <f t="shared" si="63"/>
        <v>1.8857153595926702E-41</v>
      </c>
      <c r="BL29" s="5">
        <f t="shared" si="63"/>
        <v>2.0634146565212555E-41</v>
      </c>
      <c r="BM29" s="5">
        <f t="shared" si="63"/>
        <v>2.2491139534498412E-41</v>
      </c>
      <c r="BN29" s="5">
        <f t="shared" si="63"/>
        <v>2.4428132503784037E-41</v>
      </c>
      <c r="BO29" s="5">
        <f t="shared" si="63"/>
        <v>2.6445125473069897E-41</v>
      </c>
      <c r="BP29" s="5">
        <f t="shared" si="63"/>
        <v>2.8542118442355759E-41</v>
      </c>
      <c r="BQ29" s="5">
        <f t="shared" si="63"/>
        <v>3.0719111411641627E-41</v>
      </c>
      <c r="BR29" s="5">
        <f t="shared" si="63"/>
        <v>3.2976104380927227E-41</v>
      </c>
      <c r="BS29" s="5">
        <f t="shared" si="63"/>
        <v>3.5313097350213099E-41</v>
      </c>
      <c r="BT29" s="5">
        <f t="shared" si="63"/>
        <v>3.7730090319498972E-41</v>
      </c>
      <c r="BU29" s="5">
        <f t="shared" si="63"/>
        <v>4.0227083288784851E-41</v>
      </c>
      <c r="BV29" s="5">
        <f t="shared" si="63"/>
        <v>4.2804076258070422E-41</v>
      </c>
      <c r="BW29" s="5">
        <f t="shared" si="63"/>
        <v>4.5461069227355983E-41</v>
      </c>
      <c r="BX29" s="5">
        <f t="shared" si="57"/>
        <v>4.8198062196641862E-41</v>
      </c>
      <c r="BY29" s="5">
        <f t="shared" si="57"/>
        <v>5.1015055165927743E-41</v>
      </c>
      <c r="BZ29" s="5">
        <f t="shared" si="57"/>
        <v>5.3912048135213273E-41</v>
      </c>
      <c r="CA29" s="5">
        <f t="shared" si="57"/>
        <v>5.6889041104499157E-41</v>
      </c>
      <c r="CB29" s="5">
        <f t="shared" si="57"/>
        <v>5.9946034073785047E-41</v>
      </c>
      <c r="CC29" s="5">
        <f t="shared" si="57"/>
        <v>6.3083027043070944E-41</v>
      </c>
      <c r="CD29" s="5">
        <f t="shared" si="57"/>
        <v>6.630002001235645E-41</v>
      </c>
      <c r="CE29" s="5">
        <f t="shared" si="57"/>
        <v>6.959701298164235E-41</v>
      </c>
      <c r="CF29" s="5">
        <f t="shared" si="57"/>
        <v>7.2974005950928246E-41</v>
      </c>
      <c r="CG29" s="5">
        <f t="shared" si="57"/>
        <v>7.6430998920213731E-41</v>
      </c>
      <c r="CH29" s="5">
        <f t="shared" si="57"/>
        <v>7.9967991889499631E-41</v>
      </c>
      <c r="CI29" s="5">
        <f t="shared" si="57"/>
        <v>8.3584984858785537E-41</v>
      </c>
      <c r="CJ29" s="5">
        <f t="shared" si="57"/>
        <v>8.7281977828071449E-41</v>
      </c>
      <c r="CK29" s="5">
        <f t="shared" si="57"/>
        <v>9.105897079735691E-41</v>
      </c>
      <c r="CL29" s="5">
        <f t="shared" si="57"/>
        <v>9.4915963766642825E-41</v>
      </c>
      <c r="CM29" s="5">
        <f t="shared" si="65"/>
        <v>9.8852956735928748E-41</v>
      </c>
      <c r="CN29" s="5">
        <f t="shared" si="65"/>
        <v>1.0286994970521468E-40</v>
      </c>
      <c r="CO29" s="5">
        <f t="shared" si="65"/>
        <v>1.069669426745001E-40</v>
      </c>
      <c r="CP29" s="5">
        <f t="shared" si="65"/>
        <v>1.1114393564378602E-40</v>
      </c>
      <c r="CQ29" s="5">
        <f t="shared" si="66"/>
        <v>1.1540092861307195E-40</v>
      </c>
      <c r="CR29" s="5">
        <f t="shared" si="66"/>
        <v>1.1973792158235789E-40</v>
      </c>
      <c r="CS29" s="5">
        <f t="shared" si="66"/>
        <v>1.241549145516433E-40</v>
      </c>
      <c r="CT29" s="5">
        <f t="shared" si="66"/>
        <v>1.2865190752092923E-40</v>
      </c>
      <c r="CU29" s="5">
        <f t="shared" si="66"/>
        <v>1.3322890049021518E-40</v>
      </c>
      <c r="CV29" s="5">
        <f t="shared" si="66"/>
        <v>1.3788589345950055E-40</v>
      </c>
      <c r="CW29" s="5">
        <f t="shared" si="66"/>
        <v>1.426228864287865E-40</v>
      </c>
      <c r="CX29" s="5">
        <f t="shared" si="66"/>
        <v>1.4743987939807245E-40</v>
      </c>
      <c r="CY29" s="5">
        <f t="shared" si="66"/>
        <v>1.5233687236735839E-40</v>
      </c>
      <c r="CZ29" s="5">
        <f t="shared" si="66"/>
        <v>1.5731386533664375E-40</v>
      </c>
      <c r="DA29" s="5">
        <f t="shared" si="66"/>
        <v>1.623708583059297E-40</v>
      </c>
      <c r="DB29" s="5">
        <f t="shared" si="66"/>
        <v>1.6750785127521566E-40</v>
      </c>
      <c r="DC29" s="5">
        <f t="shared" si="66"/>
        <v>1.7272484424450163E-40</v>
      </c>
      <c r="DD29" s="5">
        <f t="shared" si="66"/>
        <v>1.7802183721378695E-40</v>
      </c>
      <c r="DE29" s="5">
        <f t="shared" si="66"/>
        <v>1.8339883018307293E-40</v>
      </c>
      <c r="DF29" s="5">
        <f t="shared" si="66"/>
        <v>1.8885582315235892E-40</v>
      </c>
      <c r="DG29" s="5">
        <f t="shared" si="67"/>
        <v>1.9439281612164422E-40</v>
      </c>
      <c r="DH29" s="5">
        <f t="shared" si="67"/>
        <v>2.0000980909093016E-40</v>
      </c>
    </row>
    <row r="30" spans="2:112" x14ac:dyDescent="0.25">
      <c r="B30" s="5">
        <f>'goccia (3)'!S19</f>
        <v>8.8750677035507469E-19</v>
      </c>
      <c r="D30">
        <f t="shared" si="64"/>
        <v>38</v>
      </c>
      <c r="E30" s="5">
        <f t="shared" si="50"/>
        <v>8.8750677035507469E-19</v>
      </c>
      <c r="F30" s="107">
        <f t="shared" si="53"/>
        <v>8.8750677035507461</v>
      </c>
      <c r="G30" s="35"/>
      <c r="H30" s="100">
        <f t="shared" si="54"/>
        <v>1.4791779505917911E-19</v>
      </c>
      <c r="I30" s="35"/>
      <c r="J30" s="6"/>
      <c r="L30" s="5">
        <f t="shared" si="55"/>
        <v>4.3355774155789227E-42</v>
      </c>
      <c r="M30" s="5">
        <f t="shared" si="55"/>
        <v>5.2084593919073088E-42</v>
      </c>
      <c r="N30" s="5">
        <f t="shared" si="55"/>
        <v>6.1613413682355811E-42</v>
      </c>
      <c r="O30" s="5">
        <f t="shared" si="55"/>
        <v>7.1942233445639683E-42</v>
      </c>
      <c r="P30" s="5">
        <f t="shared" si="55"/>
        <v>8.3071053208923596E-42</v>
      </c>
      <c r="Q30" s="5">
        <f t="shared" si="55"/>
        <v>9.4999872972207575E-42</v>
      </c>
      <c r="R30" s="5">
        <f t="shared" si="55"/>
        <v>1.0772869273549003E-41</v>
      </c>
      <c r="S30" s="5">
        <f t="shared" si="55"/>
        <v>1.2125751249877402E-41</v>
      </c>
      <c r="T30" s="5">
        <f t="shared" ref="T30:AI45" si="68">IF($E30=0, 0, ($E30/ROUND($E30/T$3,0)-T$3)^2)</f>
        <v>1.3558633226205805E-41</v>
      </c>
      <c r="U30" s="5">
        <f t="shared" si="68"/>
        <v>1.5071515202534214E-41</v>
      </c>
      <c r="V30" s="5">
        <f t="shared" si="68"/>
        <v>1.6664397178862433E-41</v>
      </c>
      <c r="W30" s="5">
        <f t="shared" si="68"/>
        <v>1.8337279155190843E-41</v>
      </c>
      <c r="X30" s="5">
        <f t="shared" si="68"/>
        <v>2.0090161131519259E-41</v>
      </c>
      <c r="Y30" s="5">
        <f t="shared" si="68"/>
        <v>2.1923043107847679E-41</v>
      </c>
      <c r="Z30" s="5">
        <f t="shared" si="68"/>
        <v>2.3835925084175869E-41</v>
      </c>
      <c r="AA30" s="5">
        <f t="shared" si="68"/>
        <v>2.582880706050429E-41</v>
      </c>
      <c r="AB30" s="5">
        <f t="shared" si="68"/>
        <v>2.7901689036832717E-41</v>
      </c>
      <c r="AC30" s="5">
        <f t="shared" si="68"/>
        <v>3.0054571013160886E-41</v>
      </c>
      <c r="AD30" s="5">
        <f t="shared" si="68"/>
        <v>3.2287452989489317E-41</v>
      </c>
      <c r="AE30" s="5">
        <f t="shared" si="68"/>
        <v>3.4600334965817749E-41</v>
      </c>
      <c r="AF30" s="5">
        <f t="shared" si="68"/>
        <v>3.6993216942146187E-41</v>
      </c>
      <c r="AG30" s="5">
        <f t="shared" si="68"/>
        <v>3.9466098918474332E-41</v>
      </c>
      <c r="AH30" s="5">
        <f t="shared" si="68"/>
        <v>4.2018980894802768E-41</v>
      </c>
      <c r="AI30" s="5">
        <f t="shared" si="68"/>
        <v>4.4651862871131216E-41</v>
      </c>
      <c r="AJ30" s="5">
        <f t="shared" si="61"/>
        <v>4.7364744847459661E-41</v>
      </c>
      <c r="AK30" s="5">
        <f t="shared" si="61"/>
        <v>5.0157626823787776E-41</v>
      </c>
      <c r="AL30" s="5">
        <f t="shared" si="61"/>
        <v>5.3030508800116234E-41</v>
      </c>
      <c r="AM30" s="5">
        <f t="shared" si="61"/>
        <v>5.5983390776444688E-41</v>
      </c>
      <c r="AN30" s="5">
        <f t="shared" si="61"/>
        <v>5.9016272752772782E-41</v>
      </c>
      <c r="AO30" s="5">
        <f t="shared" si="61"/>
        <v>6.2129154729101239E-41</v>
      </c>
      <c r="AP30" s="5">
        <f t="shared" si="61"/>
        <v>6.5322036705429703E-41</v>
      </c>
      <c r="AQ30" s="5">
        <f t="shared" si="61"/>
        <v>6.8594918681758174E-41</v>
      </c>
      <c r="AR30" s="5">
        <f t="shared" si="62"/>
        <v>7.1947800658086233E-41</v>
      </c>
      <c r="AS30" s="5">
        <f t="shared" si="62"/>
        <v>7.5380682634414706E-41</v>
      </c>
      <c r="AT30" s="5">
        <f t="shared" si="62"/>
        <v>7.8893564610743176E-41</v>
      </c>
      <c r="AU30" s="5">
        <f t="shared" si="62"/>
        <v>8.2486446587071663E-41</v>
      </c>
      <c r="AV30" s="5">
        <f t="shared" si="62"/>
        <v>8.6159328563399698E-41</v>
      </c>
      <c r="AW30" s="5">
        <f t="shared" si="62"/>
        <v>8.9912210539728178E-41</v>
      </c>
      <c r="AX30" s="5">
        <f t="shared" si="62"/>
        <v>9.3745092516056654E-41</v>
      </c>
      <c r="AY30" s="5">
        <f t="shared" si="62"/>
        <v>9.7657974492385157E-41</v>
      </c>
      <c r="AZ30" s="5">
        <f t="shared" si="62"/>
        <v>1.0165085646871316E-40</v>
      </c>
      <c r="BA30" s="5">
        <f t="shared" si="62"/>
        <v>1.0572373844504165E-40</v>
      </c>
      <c r="BB30" s="5">
        <f t="shared" si="62"/>
        <v>1.0987662042137016E-40</v>
      </c>
      <c r="BC30" s="5">
        <f t="shared" si="62"/>
        <v>1.1410950239769815E-40</v>
      </c>
      <c r="BD30" s="5">
        <f t="shared" si="62"/>
        <v>1.1842238437402665E-40</v>
      </c>
      <c r="BE30" s="5">
        <f t="shared" si="62"/>
        <v>1.2281526635035515E-40</v>
      </c>
      <c r="BF30" s="5">
        <f t="shared" si="62"/>
        <v>1.2728814832668366E-40</v>
      </c>
      <c r="BG30" s="5">
        <f t="shared" ref="BG30:BV45" si="69">IF($E30=0, 0, ($E30/ROUND($E30/BG$3,0)-BG$3)^2)</f>
        <v>1.3184103030301163E-40</v>
      </c>
      <c r="BH30" s="5">
        <f t="shared" si="69"/>
        <v>1.3647391227934013E-40</v>
      </c>
      <c r="BI30" s="5">
        <f t="shared" si="69"/>
        <v>1.4118679425566866E-40</v>
      </c>
      <c r="BJ30" s="5">
        <f t="shared" si="69"/>
        <v>1.4597967623199717E-40</v>
      </c>
      <c r="BK30" s="5">
        <f t="shared" si="69"/>
        <v>1.508525582083251E-40</v>
      </c>
      <c r="BL30" s="5">
        <f t="shared" si="69"/>
        <v>1.5580544018465363E-40</v>
      </c>
      <c r="BM30" s="5">
        <f t="shared" si="69"/>
        <v>1.6083832216098214E-40</v>
      </c>
      <c r="BN30" s="5">
        <f t="shared" si="69"/>
        <v>1.6595120413731007E-40</v>
      </c>
      <c r="BO30" s="5">
        <f t="shared" si="69"/>
        <v>1.711440861136386E-40</v>
      </c>
      <c r="BP30" s="5">
        <f t="shared" si="69"/>
        <v>1.7641696808996713E-40</v>
      </c>
      <c r="BQ30" s="5">
        <f t="shared" si="69"/>
        <v>2.5925360292018889E-40</v>
      </c>
      <c r="BR30" s="5">
        <f t="shared" si="69"/>
        <v>2.5285306129178346E-40</v>
      </c>
      <c r="BS30" s="5">
        <f t="shared" si="69"/>
        <v>2.4653251966337728E-40</v>
      </c>
      <c r="BT30" s="5">
        <f t="shared" si="69"/>
        <v>2.4029197803497109E-40</v>
      </c>
      <c r="BU30" s="5">
        <f t="shared" si="69"/>
        <v>2.3413143640656493E-40</v>
      </c>
      <c r="BV30" s="5">
        <f t="shared" si="69"/>
        <v>2.2805089477815949E-40</v>
      </c>
      <c r="BW30" s="5">
        <f t="shared" si="63"/>
        <v>2.2205035314975403E-40</v>
      </c>
      <c r="BX30" s="5">
        <f t="shared" si="57"/>
        <v>2.1612981152134783E-40</v>
      </c>
      <c r="BY30" s="5">
        <f t="shared" si="57"/>
        <v>2.102892698929417E-40</v>
      </c>
      <c r="BZ30" s="5">
        <f t="shared" si="57"/>
        <v>2.045287282645362E-40</v>
      </c>
      <c r="CA30" s="5">
        <f t="shared" si="57"/>
        <v>1.9884818663613004E-40</v>
      </c>
      <c r="CB30" s="5">
        <f t="shared" si="57"/>
        <v>1.9324764500772386E-40</v>
      </c>
      <c r="CC30" s="5">
        <f t="shared" si="57"/>
        <v>1.8772710337931771E-40</v>
      </c>
      <c r="CD30" s="5">
        <f t="shared" si="57"/>
        <v>1.822865617509122E-40</v>
      </c>
      <c r="CE30" s="5">
        <f t="shared" si="57"/>
        <v>1.7692602012250604E-40</v>
      </c>
      <c r="CF30" s="5">
        <f t="shared" si="57"/>
        <v>1.7164547849409987E-40</v>
      </c>
      <c r="CG30" s="5">
        <f t="shared" si="57"/>
        <v>1.6644493686569436E-40</v>
      </c>
      <c r="CH30" s="5">
        <f t="shared" si="57"/>
        <v>1.613243952372882E-40</v>
      </c>
      <c r="CI30" s="5">
        <f t="shared" si="57"/>
        <v>1.5628385360888205E-40</v>
      </c>
      <c r="CJ30" s="5">
        <f t="shared" si="57"/>
        <v>1.5132331198047591E-40</v>
      </c>
      <c r="CK30" s="5">
        <f t="shared" si="57"/>
        <v>1.4644277035207036E-40</v>
      </c>
      <c r="CL30" s="5">
        <f t="shared" si="57"/>
        <v>1.4164222872366421E-40</v>
      </c>
      <c r="CM30" s="5">
        <f t="shared" si="65"/>
        <v>1.3692168709525806E-40</v>
      </c>
      <c r="CN30" s="5">
        <f t="shared" si="65"/>
        <v>1.3228114546685195E-40</v>
      </c>
      <c r="CO30" s="5">
        <f t="shared" si="65"/>
        <v>1.2772060383844636E-40</v>
      </c>
      <c r="CP30" s="5">
        <f t="shared" si="65"/>
        <v>1.2324006221004022E-40</v>
      </c>
      <c r="CQ30" s="5">
        <f t="shared" si="66"/>
        <v>1.188395205816341E-40</v>
      </c>
      <c r="CR30" s="5">
        <f t="shared" si="66"/>
        <v>1.1451897895322799E-40</v>
      </c>
      <c r="CS30" s="5">
        <f t="shared" si="66"/>
        <v>1.1027843732482237E-40</v>
      </c>
      <c r="CT30" s="5">
        <f t="shared" si="66"/>
        <v>1.0611789569641625E-40</v>
      </c>
      <c r="CU30" s="5">
        <f t="shared" si="66"/>
        <v>1.0203735406801014E-40</v>
      </c>
      <c r="CV30" s="5">
        <f t="shared" si="66"/>
        <v>9.8036812439604505E-41</v>
      </c>
      <c r="CW30" s="5">
        <f t="shared" si="66"/>
        <v>9.4116270811198405E-41</v>
      </c>
      <c r="CX30" s="5">
        <f t="shared" si="66"/>
        <v>9.0275729182792293E-41</v>
      </c>
      <c r="CY30" s="5">
        <f t="shared" si="66"/>
        <v>8.6515187554386186E-41</v>
      </c>
      <c r="CZ30" s="5">
        <f t="shared" si="66"/>
        <v>8.2834645925980525E-41</v>
      </c>
      <c r="DA30" s="5">
        <f t="shared" si="66"/>
        <v>7.9234104297574432E-41</v>
      </c>
      <c r="DB30" s="5">
        <f t="shared" si="66"/>
        <v>7.5713562669168335E-41</v>
      </c>
      <c r="DC30" s="5">
        <f t="shared" si="66"/>
        <v>7.2273021040762246E-41</v>
      </c>
      <c r="DD30" s="5">
        <f t="shared" si="66"/>
        <v>6.891247941235656E-41</v>
      </c>
      <c r="DE30" s="5">
        <f t="shared" si="66"/>
        <v>6.5631937783950463E-41</v>
      </c>
      <c r="DF30" s="5">
        <f t="shared" si="66"/>
        <v>6.2431396155544382E-41</v>
      </c>
      <c r="DG30" s="5">
        <f t="shared" si="67"/>
        <v>5.9310854527138676E-41</v>
      </c>
      <c r="DH30" s="5">
        <f t="shared" si="67"/>
        <v>5.6270312898732588E-41</v>
      </c>
    </row>
    <row r="31" spans="2:112" x14ac:dyDescent="0.25">
      <c r="B31" s="5">
        <f>'goccia (4)'!M16</f>
        <v>1.123945957913975E-18</v>
      </c>
      <c r="D31">
        <f t="shared" si="64"/>
        <v>41</v>
      </c>
      <c r="E31" s="5">
        <f t="shared" si="50"/>
        <v>1.123945957913975E-18</v>
      </c>
      <c r="F31" s="107">
        <f t="shared" si="53"/>
        <v>11.23945957913975</v>
      </c>
      <c r="G31" s="35"/>
      <c r="H31" s="100">
        <f t="shared" si="54"/>
        <v>1.60563708273425E-19</v>
      </c>
      <c r="I31" s="35"/>
      <c r="J31" s="6"/>
      <c r="L31" s="5">
        <f t="shared" ref="L31:AA46" si="70">IF($E31=0, 0, ($E31/ROUND($E31/L$3,0)-L$3)^2)</f>
        <v>1.1159193248602781E-40</v>
      </c>
      <c r="M31" s="5">
        <f t="shared" si="70"/>
        <v>1.0740644917665767E-40</v>
      </c>
      <c r="N31" s="5">
        <f t="shared" si="70"/>
        <v>1.0330096586728802E-40</v>
      </c>
      <c r="O31" s="5">
        <f t="shared" si="70"/>
        <v>9.9275482557917895E-41</v>
      </c>
      <c r="P31" s="5">
        <f t="shared" si="70"/>
        <v>9.5329999248547754E-41</v>
      </c>
      <c r="Q31" s="5">
        <f t="shared" si="70"/>
        <v>9.146451593917764E-41</v>
      </c>
      <c r="R31" s="5">
        <f t="shared" si="70"/>
        <v>8.7679032629807971E-41</v>
      </c>
      <c r="S31" s="5">
        <f t="shared" si="70"/>
        <v>8.397354932043784E-41</v>
      </c>
      <c r="T31" s="5">
        <f t="shared" si="70"/>
        <v>8.0348066011067725E-41</v>
      </c>
      <c r="U31" s="5">
        <f t="shared" si="70"/>
        <v>7.6802582701697607E-41</v>
      </c>
      <c r="V31" s="5">
        <f t="shared" si="70"/>
        <v>7.3337099392327914E-41</v>
      </c>
      <c r="W31" s="5">
        <f t="shared" si="70"/>
        <v>6.9951616082957799E-41</v>
      </c>
      <c r="X31" s="5">
        <f t="shared" si="70"/>
        <v>6.6646132773587691E-41</v>
      </c>
      <c r="Y31" s="5">
        <f t="shared" si="70"/>
        <v>6.3420649464217589E-41</v>
      </c>
      <c r="Z31" s="5">
        <f t="shared" si="70"/>
        <v>6.0275166154847861E-41</v>
      </c>
      <c r="AA31" s="5">
        <f t="shared" si="70"/>
        <v>5.7209682845477762E-41</v>
      </c>
      <c r="AB31" s="5">
        <f t="shared" si="68"/>
        <v>5.422419953610766E-41</v>
      </c>
      <c r="AC31" s="5">
        <f t="shared" si="68"/>
        <v>5.1318716226737911E-41</v>
      </c>
      <c r="AD31" s="5">
        <f t="shared" si="68"/>
        <v>4.8493232917367821E-41</v>
      </c>
      <c r="AE31" s="5">
        <f t="shared" si="68"/>
        <v>4.5747749607997729E-41</v>
      </c>
      <c r="AF31" s="5">
        <f t="shared" si="68"/>
        <v>4.3082266298627643E-41</v>
      </c>
      <c r="AG31" s="5">
        <f t="shared" si="68"/>
        <v>4.0496782989257869E-41</v>
      </c>
      <c r="AH31" s="5">
        <f t="shared" si="68"/>
        <v>3.7991299679887786E-41</v>
      </c>
      <c r="AI31" s="5">
        <f t="shared" si="68"/>
        <v>3.5565816370517705E-41</v>
      </c>
      <c r="AJ31" s="5">
        <f t="shared" si="61"/>
        <v>3.3220333061147635E-41</v>
      </c>
      <c r="AK31" s="5">
        <f t="shared" si="61"/>
        <v>3.0954849751777832E-41</v>
      </c>
      <c r="AL31" s="5">
        <f t="shared" si="61"/>
        <v>2.876936644240776E-41</v>
      </c>
      <c r="AM31" s="5">
        <f t="shared" si="61"/>
        <v>2.6663883133037695E-41</v>
      </c>
      <c r="AN31" s="5">
        <f t="shared" si="61"/>
        <v>2.4638399823667871E-41</v>
      </c>
      <c r="AO31" s="5">
        <f t="shared" si="61"/>
        <v>2.2692916514297803E-41</v>
      </c>
      <c r="AP31" s="5">
        <f t="shared" si="61"/>
        <v>2.0827433204927743E-41</v>
      </c>
      <c r="AQ31" s="5">
        <f t="shared" ref="AQ31:BF48" si="71">IF($E31=0, 0, ($E31/ROUND($E31/AQ$3,0)-AQ$3)^2)</f>
        <v>1.9041949895557686E-41</v>
      </c>
      <c r="AR31" s="5">
        <f t="shared" si="71"/>
        <v>1.7336466586187838E-41</v>
      </c>
      <c r="AS31" s="5">
        <f t="shared" si="71"/>
        <v>1.5710983276817781E-41</v>
      </c>
      <c r="AT31" s="5">
        <f t="shared" si="71"/>
        <v>1.4165499967447732E-41</v>
      </c>
      <c r="AU31" s="5">
        <f t="shared" si="71"/>
        <v>1.2700016658077689E-41</v>
      </c>
      <c r="AV31" s="5">
        <f t="shared" si="71"/>
        <v>1.1314533348707812E-41</v>
      </c>
      <c r="AW31" s="5">
        <f t="shared" si="71"/>
        <v>1.0009050039337768E-41</v>
      </c>
      <c r="AX31" s="5">
        <f t="shared" si="71"/>
        <v>8.7835667299677315E-42</v>
      </c>
      <c r="AY31" s="5">
        <f t="shared" si="71"/>
        <v>7.6380834205976985E-42</v>
      </c>
      <c r="AZ31" s="5">
        <f t="shared" si="71"/>
        <v>6.5726001112277945E-42</v>
      </c>
      <c r="BA31" s="5">
        <f t="shared" si="71"/>
        <v>5.587116801857764E-42</v>
      </c>
      <c r="BB31" s="5">
        <f t="shared" si="71"/>
        <v>4.6816334924877375E-42</v>
      </c>
      <c r="BC31" s="5">
        <f t="shared" si="71"/>
        <v>3.8561501831178113E-42</v>
      </c>
      <c r="BD31" s="5">
        <f t="shared" si="71"/>
        <v>3.1106668737477859E-42</v>
      </c>
      <c r="BE31" s="5">
        <f t="shared" si="71"/>
        <v>2.4451835643777662E-42</v>
      </c>
      <c r="BF31" s="5">
        <f t="shared" si="71"/>
        <v>1.8597002550077519E-42</v>
      </c>
      <c r="BG31" s="5">
        <f t="shared" si="69"/>
        <v>1.3542169456377988E-42</v>
      </c>
      <c r="BH31" s="5">
        <f t="shared" si="69"/>
        <v>9.2873363626778523E-43</v>
      </c>
      <c r="BI31" s="5">
        <f t="shared" si="69"/>
        <v>5.8325032689777702E-43</v>
      </c>
      <c r="BJ31" s="5">
        <f t="shared" si="69"/>
        <v>3.1776701752777412E-43</v>
      </c>
      <c r="BK31" s="5">
        <f t="shared" si="69"/>
        <v>1.3228370815779405E-43</v>
      </c>
      <c r="BL31" s="5">
        <f t="shared" si="69"/>
        <v>2.6800398787792158E-44</v>
      </c>
      <c r="BM31" s="5">
        <f t="shared" si="69"/>
        <v>1.3170894177955758E-45</v>
      </c>
      <c r="BN31" s="5">
        <f t="shared" si="69"/>
        <v>5.5833780047792933E-44</v>
      </c>
      <c r="BO31" s="5">
        <f t="shared" si="69"/>
        <v>1.9035047067779735E-43</v>
      </c>
      <c r="BP31" s="5">
        <f t="shared" si="69"/>
        <v>4.0486716130780707E-43</v>
      </c>
      <c r="BQ31" s="5">
        <f t="shared" si="69"/>
        <v>6.993838519378221E-43</v>
      </c>
      <c r="BR31" s="5">
        <f t="shared" si="69"/>
        <v>1.0739005425677926E-42</v>
      </c>
      <c r="BS31" s="5">
        <f t="shared" si="69"/>
        <v>1.5284172331978087E-42</v>
      </c>
      <c r="BT31" s="5">
        <f t="shared" si="69"/>
        <v>2.0629339238278299E-42</v>
      </c>
      <c r="BU31" s="5">
        <f t="shared" si="69"/>
        <v>2.6774506144578565E-42</v>
      </c>
      <c r="BV31" s="5">
        <f t="shared" si="69"/>
        <v>3.3719673050878002E-42</v>
      </c>
      <c r="BW31" s="5">
        <f t="shared" si="63"/>
        <v>4.1464839957177298E-42</v>
      </c>
      <c r="BX31" s="5">
        <f t="shared" si="57"/>
        <v>5.0010006863477533E-42</v>
      </c>
      <c r="BY31" s="5">
        <f t="shared" si="57"/>
        <v>5.9355173769777815E-42</v>
      </c>
      <c r="BZ31" s="5">
        <f t="shared" si="57"/>
        <v>6.9500340676076889E-42</v>
      </c>
      <c r="CA31" s="5">
        <f t="shared" si="57"/>
        <v>8.0445507582377189E-42</v>
      </c>
      <c r="CB31" s="5">
        <f t="shared" si="57"/>
        <v>9.219067448867753E-42</v>
      </c>
      <c r="CC31" s="5">
        <f t="shared" si="57"/>
        <v>1.0473584139497794E-41</v>
      </c>
      <c r="CD31" s="5">
        <f t="shared" si="57"/>
        <v>1.1808100830127674E-41</v>
      </c>
      <c r="CE31" s="5">
        <f t="shared" si="57"/>
        <v>1.3222617520757714E-41</v>
      </c>
      <c r="CF31" s="5">
        <f t="shared" si="57"/>
        <v>1.471713421138776E-41</v>
      </c>
      <c r="CG31" s="5">
        <f t="shared" si="57"/>
        <v>1.629165090201762E-41</v>
      </c>
      <c r="CH31" s="5">
        <f t="shared" si="57"/>
        <v>1.7946167592647667E-41</v>
      </c>
      <c r="CI31" s="5">
        <f t="shared" si="57"/>
        <v>1.968068428327772E-41</v>
      </c>
      <c r="CJ31" s="5">
        <f t="shared" si="57"/>
        <v>2.1495200973907778E-41</v>
      </c>
      <c r="CK31" s="5">
        <f t="shared" si="57"/>
        <v>2.338971766453761E-41</v>
      </c>
      <c r="CL31" s="5">
        <f t="shared" si="57"/>
        <v>2.5364234355167669E-41</v>
      </c>
      <c r="CM31" s="5">
        <f t="shared" si="65"/>
        <v>2.7418751045797733E-41</v>
      </c>
      <c r="CN31" s="5">
        <f t="shared" si="65"/>
        <v>2.95532677364278E-41</v>
      </c>
      <c r="CO31" s="5">
        <f t="shared" si="65"/>
        <v>3.1767784427057607E-41</v>
      </c>
      <c r="CP31" s="5">
        <f t="shared" si="65"/>
        <v>3.4062301117687677E-41</v>
      </c>
      <c r="CQ31" s="5">
        <f t="shared" si="66"/>
        <v>3.6436817808317753E-41</v>
      </c>
      <c r="CR31" s="5">
        <f t="shared" si="66"/>
        <v>3.8891334498947835E-41</v>
      </c>
      <c r="CS31" s="5">
        <f t="shared" si="66"/>
        <v>4.1425851189577608E-41</v>
      </c>
      <c r="CT31" s="5">
        <f t="shared" si="66"/>
        <v>4.4040367880207694E-41</v>
      </c>
      <c r="CU31" s="5">
        <f t="shared" si="66"/>
        <v>4.6734884570837776E-41</v>
      </c>
      <c r="CV31" s="5">
        <f t="shared" si="66"/>
        <v>4.9509401261467539E-41</v>
      </c>
      <c r="CW31" s="5">
        <f t="shared" si="66"/>
        <v>5.2363917952097624E-41</v>
      </c>
      <c r="CX31" s="5">
        <f t="shared" si="66"/>
        <v>5.5298434642727715E-41</v>
      </c>
      <c r="CY31" s="5">
        <f t="shared" si="66"/>
        <v>5.8312951333357814E-41</v>
      </c>
      <c r="CZ31" s="5">
        <f t="shared" si="66"/>
        <v>6.1407468023987541E-41</v>
      </c>
      <c r="DA31" s="5">
        <f t="shared" si="66"/>
        <v>6.4581984714617643E-41</v>
      </c>
      <c r="DB31" s="5">
        <f t="shared" si="66"/>
        <v>6.7836501405247751E-41</v>
      </c>
      <c r="DC31" s="5">
        <f t="shared" si="66"/>
        <v>7.1171018095877865E-41</v>
      </c>
      <c r="DD31" s="5">
        <f t="shared" si="66"/>
        <v>7.4585534786507558E-41</v>
      </c>
      <c r="DE31" s="5">
        <f t="shared" si="66"/>
        <v>7.8080051477137676E-41</v>
      </c>
      <c r="DF31" s="5">
        <f t="shared" si="66"/>
        <v>8.165456816776779E-41</v>
      </c>
      <c r="DG31" s="5">
        <f t="shared" si="67"/>
        <v>8.5309084858397472E-41</v>
      </c>
      <c r="DH31" s="5">
        <f t="shared" si="67"/>
        <v>8.9043601549027589E-41</v>
      </c>
    </row>
    <row r="32" spans="2:112" x14ac:dyDescent="0.25">
      <c r="B32" s="5">
        <f>'goccia (4)'!M17</f>
        <v>1.0189922027882453E-18</v>
      </c>
      <c r="D32">
        <f t="shared" si="64"/>
        <v>42</v>
      </c>
      <c r="E32" s="5">
        <f t="shared" si="50"/>
        <v>1.0189922027882453E-18</v>
      </c>
      <c r="F32" s="107">
        <f t="shared" si="53"/>
        <v>10.189922027882453</v>
      </c>
      <c r="G32" s="35"/>
      <c r="H32" s="100">
        <f t="shared" si="54"/>
        <v>1.4557031468403503E-19</v>
      </c>
      <c r="I32" s="35"/>
      <c r="J32" s="6"/>
      <c r="L32" s="5">
        <f t="shared" si="70"/>
        <v>1.9622111998475645E-41</v>
      </c>
      <c r="M32" s="5">
        <f t="shared" si="70"/>
        <v>2.1433986124861691E-41</v>
      </c>
      <c r="N32" s="5">
        <f t="shared" si="70"/>
        <v>2.3325860251247513E-41</v>
      </c>
      <c r="O32" s="5">
        <f t="shared" si="70"/>
        <v>2.529773437763356E-41</v>
      </c>
      <c r="P32" s="5">
        <f t="shared" si="70"/>
        <v>2.7349608504019614E-41</v>
      </c>
      <c r="Q32" s="5">
        <f t="shared" si="70"/>
        <v>2.9481482630405674E-41</v>
      </c>
      <c r="R32" s="5">
        <f t="shared" si="70"/>
        <v>3.1693356756791471E-41</v>
      </c>
      <c r="S32" s="5">
        <f t="shared" si="70"/>
        <v>3.398523088317753E-41</v>
      </c>
      <c r="T32" s="5">
        <f t="shared" si="70"/>
        <v>3.6357105009563595E-41</v>
      </c>
      <c r="U32" s="5">
        <f t="shared" si="70"/>
        <v>3.8808979135949666E-41</v>
      </c>
      <c r="V32" s="5">
        <f t="shared" si="70"/>
        <v>4.1340853262335433E-41</v>
      </c>
      <c r="W32" s="5">
        <f t="shared" si="70"/>
        <v>4.3952727388721508E-41</v>
      </c>
      <c r="X32" s="5">
        <f t="shared" si="70"/>
        <v>4.6644601515107584E-41</v>
      </c>
      <c r="Y32" s="5">
        <f t="shared" si="70"/>
        <v>4.9416475641493667E-41</v>
      </c>
      <c r="Z32" s="5">
        <f t="shared" si="70"/>
        <v>5.226834976787941E-41</v>
      </c>
      <c r="AA32" s="5">
        <f t="shared" si="70"/>
        <v>5.5200223894265485E-41</v>
      </c>
      <c r="AB32" s="5">
        <f t="shared" si="68"/>
        <v>5.8212098020651578E-41</v>
      </c>
      <c r="AC32" s="5">
        <f t="shared" si="68"/>
        <v>6.13039721470373E-41</v>
      </c>
      <c r="AD32" s="5">
        <f t="shared" si="68"/>
        <v>6.4475846273423385E-41</v>
      </c>
      <c r="AE32" s="5">
        <f t="shared" si="68"/>
        <v>6.7727720399809487E-41</v>
      </c>
      <c r="AF32" s="5">
        <f t="shared" si="68"/>
        <v>7.1059594526195586E-41</v>
      </c>
      <c r="AG32" s="5">
        <f t="shared" si="68"/>
        <v>7.4471468652581273E-41</v>
      </c>
      <c r="AH32" s="5">
        <f t="shared" si="68"/>
        <v>7.7963342778967374E-41</v>
      </c>
      <c r="AI32" s="5">
        <f t="shared" si="68"/>
        <v>8.1535216905353483E-41</v>
      </c>
      <c r="AJ32" s="5">
        <f t="shared" ref="AJ32:AY49" si="72">IF($E32=0, 0, ($E32/ROUND($E32/AJ$3,0)-AJ$3)^2)</f>
        <v>8.5187091031739597E-41</v>
      </c>
      <c r="AK32" s="5">
        <f t="shared" si="72"/>
        <v>8.891896515812526E-41</v>
      </c>
      <c r="AL32" s="5">
        <f t="shared" si="72"/>
        <v>9.2730839284511368E-41</v>
      </c>
      <c r="AM32" s="5">
        <f t="shared" si="72"/>
        <v>9.6622713410897492E-41</v>
      </c>
      <c r="AN32" s="5">
        <f t="shared" si="72"/>
        <v>1.0059458753728313E-40</v>
      </c>
      <c r="AO32" s="5">
        <f t="shared" si="72"/>
        <v>1.0464646166366925E-40</v>
      </c>
      <c r="AP32" s="5">
        <f t="shared" si="72"/>
        <v>1.0877833579005537E-40</v>
      </c>
      <c r="AQ32" s="5">
        <f t="shared" si="72"/>
        <v>1.1299020991644151E-40</v>
      </c>
      <c r="AR32" s="5">
        <f t="shared" si="72"/>
        <v>1.1728208404282711E-40</v>
      </c>
      <c r="AS32" s="5">
        <f t="shared" si="72"/>
        <v>1.2165395816921326E-40</v>
      </c>
      <c r="AT32" s="5">
        <f t="shared" si="72"/>
        <v>1.6983390491327988E-40</v>
      </c>
      <c r="AU32" s="5">
        <f t="shared" si="72"/>
        <v>1.6466109139406336E-40</v>
      </c>
      <c r="AV32" s="5">
        <f t="shared" si="72"/>
        <v>1.5956827787484744E-40</v>
      </c>
      <c r="AW32" s="5">
        <f t="shared" si="72"/>
        <v>1.5455546435563092E-40</v>
      </c>
      <c r="AX32" s="5">
        <f t="shared" si="72"/>
        <v>1.4962265083641441E-40</v>
      </c>
      <c r="AY32" s="5">
        <f t="shared" si="72"/>
        <v>1.447698373171979E-40</v>
      </c>
      <c r="AZ32" s="5">
        <f t="shared" si="71"/>
        <v>1.3999702379798195E-40</v>
      </c>
      <c r="BA32" s="5">
        <f t="shared" si="71"/>
        <v>1.3530421027876546E-40</v>
      </c>
      <c r="BB32" s="5">
        <f t="shared" si="71"/>
        <v>1.3069139675954895E-40</v>
      </c>
      <c r="BC32" s="5">
        <f t="shared" si="71"/>
        <v>1.2615858324033297E-40</v>
      </c>
      <c r="BD32" s="5">
        <f t="shared" si="71"/>
        <v>1.2170576972111648E-40</v>
      </c>
      <c r="BE32" s="5">
        <f t="shared" si="71"/>
        <v>1.1733295620189997E-40</v>
      </c>
      <c r="BF32" s="5">
        <f t="shared" si="71"/>
        <v>1.1304014268268349E-40</v>
      </c>
      <c r="BG32" s="5">
        <f t="shared" si="69"/>
        <v>1.088273291634675E-40</v>
      </c>
      <c r="BH32" s="5">
        <f t="shared" si="69"/>
        <v>1.0469451564425101E-40</v>
      </c>
      <c r="BI32" s="5">
        <f t="shared" si="69"/>
        <v>1.0064170212503451E-40</v>
      </c>
      <c r="BJ32" s="5">
        <f t="shared" si="69"/>
        <v>9.6668888605818034E-41</v>
      </c>
      <c r="BK32" s="5">
        <f t="shared" si="69"/>
        <v>9.2776075086602013E-41</v>
      </c>
      <c r="BL32" s="5">
        <f t="shared" si="69"/>
        <v>8.896326156738554E-41</v>
      </c>
      <c r="BM32" s="5">
        <f t="shared" si="69"/>
        <v>8.5230448048169064E-41</v>
      </c>
      <c r="BN32" s="5">
        <f t="shared" si="69"/>
        <v>8.1577634528953032E-41</v>
      </c>
      <c r="BO32" s="5">
        <f t="shared" si="69"/>
        <v>7.8004821009736548E-41</v>
      </c>
      <c r="BP32" s="5">
        <f t="shared" si="69"/>
        <v>7.4512007490520082E-41</v>
      </c>
      <c r="BQ32" s="5">
        <f t="shared" si="69"/>
        <v>7.1099193971303621E-41</v>
      </c>
      <c r="BR32" s="5">
        <f t="shared" si="69"/>
        <v>6.7766380452087555E-41</v>
      </c>
      <c r="BS32" s="5">
        <f t="shared" si="69"/>
        <v>6.4513566932871088E-41</v>
      </c>
      <c r="BT32" s="5">
        <f t="shared" si="69"/>
        <v>6.1340753413654637E-41</v>
      </c>
      <c r="BU32" s="5">
        <f t="shared" si="69"/>
        <v>5.8247939894438183E-41</v>
      </c>
      <c r="BV32" s="5">
        <f t="shared" si="69"/>
        <v>5.5235126375222092E-41</v>
      </c>
      <c r="BW32" s="5">
        <f t="shared" si="63"/>
        <v>5.2302312856005988E-41</v>
      </c>
      <c r="BX32" s="5">
        <f t="shared" si="57"/>
        <v>4.9449499336789533E-41</v>
      </c>
      <c r="BY32" s="5">
        <f t="shared" si="57"/>
        <v>4.6676685817573085E-41</v>
      </c>
      <c r="BZ32" s="5">
        <f t="shared" si="57"/>
        <v>4.3983872298356954E-41</v>
      </c>
      <c r="CA32" s="5">
        <f t="shared" si="57"/>
        <v>4.1371058779140504E-41</v>
      </c>
      <c r="CB32" s="5">
        <f t="shared" si="57"/>
        <v>3.883824525992406E-41</v>
      </c>
      <c r="CC32" s="5">
        <f t="shared" si="57"/>
        <v>3.6385431740707618E-41</v>
      </c>
      <c r="CD32" s="5">
        <f t="shared" si="57"/>
        <v>3.4012618221491468E-41</v>
      </c>
      <c r="CE32" s="5">
        <f t="shared" si="57"/>
        <v>3.1719804702275029E-41</v>
      </c>
      <c r="CF32" s="5">
        <f t="shared" si="57"/>
        <v>2.9506991183058597E-41</v>
      </c>
      <c r="CG32" s="5">
        <f t="shared" si="57"/>
        <v>2.7374177663842421E-41</v>
      </c>
      <c r="CH32" s="5">
        <f t="shared" si="57"/>
        <v>2.5321364144625987E-41</v>
      </c>
      <c r="CI32" s="5">
        <f t="shared" si="57"/>
        <v>2.3348550625409564E-41</v>
      </c>
      <c r="CJ32" s="5">
        <f t="shared" si="57"/>
        <v>2.145573710619314E-41</v>
      </c>
      <c r="CK32" s="5">
        <f t="shared" si="57"/>
        <v>1.9642923586976937E-41</v>
      </c>
      <c r="CL32" s="5">
        <f t="shared" si="57"/>
        <v>1.7910110067760516E-41</v>
      </c>
      <c r="CM32" s="5">
        <f t="shared" si="65"/>
        <v>1.6257296548544102E-41</v>
      </c>
      <c r="CN32" s="5">
        <f t="shared" si="65"/>
        <v>1.4684483029327692E-41</v>
      </c>
      <c r="CO32" s="5">
        <f t="shared" si="65"/>
        <v>1.3191669510111462E-41</v>
      </c>
      <c r="CP32" s="5">
        <f t="shared" si="65"/>
        <v>1.1778855990895055E-41</v>
      </c>
      <c r="CQ32" s="5">
        <f t="shared" si="66"/>
        <v>1.0446042471678651E-41</v>
      </c>
      <c r="CR32" s="5">
        <f t="shared" si="66"/>
        <v>9.1932289524622521E-42</v>
      </c>
      <c r="CS32" s="5">
        <f t="shared" si="66"/>
        <v>8.0204154332459962E-42</v>
      </c>
      <c r="CT32" s="5">
        <f t="shared" si="66"/>
        <v>6.9276019140295991E-42</v>
      </c>
      <c r="CU32" s="5">
        <f t="shared" si="66"/>
        <v>5.9147883948132074E-42</v>
      </c>
      <c r="CV32" s="5">
        <f t="shared" si="66"/>
        <v>4.981974875596928E-42</v>
      </c>
      <c r="CW32" s="5">
        <f t="shared" si="66"/>
        <v>4.1291613563805374E-42</v>
      </c>
      <c r="CX32" s="5">
        <f t="shared" si="66"/>
        <v>3.3563478371641521E-42</v>
      </c>
      <c r="CY32" s="5">
        <f t="shared" si="66"/>
        <v>2.6635343179477716E-42</v>
      </c>
      <c r="CZ32" s="5">
        <f t="shared" si="66"/>
        <v>2.0507207987314658E-42</v>
      </c>
      <c r="DA32" s="5">
        <f t="shared" si="66"/>
        <v>1.5179072795150863E-42</v>
      </c>
      <c r="DB32" s="5">
        <f t="shared" si="66"/>
        <v>1.0650937602987126E-42</v>
      </c>
      <c r="DC32" s="5">
        <f t="shared" si="66"/>
        <v>6.9228024108234396E-43</v>
      </c>
      <c r="DD32" s="5">
        <f t="shared" si="66"/>
        <v>3.9946672186601105E-43</v>
      </c>
      <c r="DE32" s="5">
        <f t="shared" si="66"/>
        <v>1.8665320264964346E-43</v>
      </c>
      <c r="DF32" s="5">
        <f t="shared" si="66"/>
        <v>5.3839683433281169E-44</v>
      </c>
      <c r="DG32" s="5">
        <f t="shared" si="67"/>
        <v>1.026164216925734E-45</v>
      </c>
      <c r="DH32" s="5">
        <f t="shared" si="67"/>
        <v>2.8212645000564435E-44</v>
      </c>
    </row>
    <row r="33" spans="2:112" x14ac:dyDescent="0.25">
      <c r="B33" s="5">
        <f>'goccia (4)'!M18</f>
        <v>9.5348511003677264E-19</v>
      </c>
      <c r="D33">
        <f t="shared" si="64"/>
        <v>43</v>
      </c>
      <c r="E33" s="5">
        <f t="shared" si="50"/>
        <v>9.5348511003677264E-19</v>
      </c>
      <c r="F33" s="107">
        <f t="shared" si="53"/>
        <v>9.5348511003677263</v>
      </c>
      <c r="G33" s="35"/>
      <c r="H33" s="100">
        <f t="shared" si="54"/>
        <v>1.5891418500612878E-19</v>
      </c>
      <c r="I33" s="35"/>
      <c r="J33" s="6"/>
      <c r="L33" s="5">
        <f t="shared" si="70"/>
        <v>7.9462694323491237E-41</v>
      </c>
      <c r="M33" s="5">
        <f t="shared" si="70"/>
        <v>7.5937020321039602E-41</v>
      </c>
      <c r="N33" s="5">
        <f t="shared" si="70"/>
        <v>7.2491346318588391E-41</v>
      </c>
      <c r="O33" s="5">
        <f t="shared" si="70"/>
        <v>6.9125672316136759E-41</v>
      </c>
      <c r="P33" s="5">
        <f t="shared" si="70"/>
        <v>6.5839998313685144E-41</v>
      </c>
      <c r="Q33" s="5">
        <f t="shared" si="70"/>
        <v>6.2634324311233525E-41</v>
      </c>
      <c r="R33" s="5">
        <f t="shared" si="70"/>
        <v>5.950865030878228E-41</v>
      </c>
      <c r="S33" s="5">
        <f t="shared" si="70"/>
        <v>5.6462976306330664E-41</v>
      </c>
      <c r="T33" s="5">
        <f t="shared" si="70"/>
        <v>5.3497302303879055E-41</v>
      </c>
      <c r="U33" s="5">
        <f t="shared" si="70"/>
        <v>5.0611628301427442E-41</v>
      </c>
      <c r="V33" s="5">
        <f t="shared" si="70"/>
        <v>4.7805954298976182E-41</v>
      </c>
      <c r="W33" s="5">
        <f t="shared" si="70"/>
        <v>4.5080280296524572E-41</v>
      </c>
      <c r="X33" s="5">
        <f t="shared" si="70"/>
        <v>4.2434606294072974E-41</v>
      </c>
      <c r="Y33" s="5">
        <f t="shared" si="70"/>
        <v>3.9868932291621378E-41</v>
      </c>
      <c r="Z33" s="5">
        <f t="shared" si="70"/>
        <v>3.7383258289170083E-41</v>
      </c>
      <c r="AA33" s="5">
        <f t="shared" si="70"/>
        <v>3.497758428671849E-41</v>
      </c>
      <c r="AB33" s="5">
        <f t="shared" si="68"/>
        <v>3.2651910284266903E-41</v>
      </c>
      <c r="AC33" s="5">
        <f t="shared" si="68"/>
        <v>3.0406236281815582E-41</v>
      </c>
      <c r="AD33" s="5">
        <f t="shared" si="68"/>
        <v>2.8240562279363999E-41</v>
      </c>
      <c r="AE33" s="5">
        <f t="shared" si="68"/>
        <v>2.6154888276912416E-41</v>
      </c>
      <c r="AF33" s="5">
        <f t="shared" si="68"/>
        <v>2.414921427446084E-41</v>
      </c>
      <c r="AG33" s="5">
        <f t="shared" si="68"/>
        <v>2.2223540272009493E-41</v>
      </c>
      <c r="AH33" s="5">
        <f t="shared" si="68"/>
        <v>2.0377866269557918E-41</v>
      </c>
      <c r="AI33" s="5">
        <f t="shared" si="68"/>
        <v>1.8612192267106347E-41</v>
      </c>
      <c r="AJ33" s="5">
        <f t="shared" si="72"/>
        <v>1.6926518264654782E-41</v>
      </c>
      <c r="AK33" s="5">
        <f t="shared" si="72"/>
        <v>1.532084426220341E-41</v>
      </c>
      <c r="AL33" s="5">
        <f t="shared" si="72"/>
        <v>1.3795170259751846E-41</v>
      </c>
      <c r="AM33" s="5">
        <f t="shared" si="72"/>
        <v>1.2349496257300288E-41</v>
      </c>
      <c r="AN33" s="5">
        <f t="shared" si="72"/>
        <v>1.0983822254848894E-41</v>
      </c>
      <c r="AO33" s="5">
        <f t="shared" si="72"/>
        <v>9.6981482523973361E-42</v>
      </c>
      <c r="AP33" s="5">
        <f t="shared" si="72"/>
        <v>8.4924742499457845E-42</v>
      </c>
      <c r="AQ33" s="5">
        <f t="shared" si="72"/>
        <v>7.3668002474942369E-42</v>
      </c>
      <c r="AR33" s="5">
        <f t="shared" si="72"/>
        <v>6.3211262450428158E-42</v>
      </c>
      <c r="AS33" s="5">
        <f t="shared" si="72"/>
        <v>5.35545224259127E-42</v>
      </c>
      <c r="AT33" s="5">
        <f t="shared" si="72"/>
        <v>4.4697782401397295E-42</v>
      </c>
      <c r="AU33" s="5">
        <f t="shared" si="72"/>
        <v>3.6641042376881937E-42</v>
      </c>
      <c r="AV33" s="5">
        <f t="shared" si="72"/>
        <v>2.9384302352367462E-42</v>
      </c>
      <c r="AW33" s="5">
        <f t="shared" si="72"/>
        <v>2.2927562327852119E-42</v>
      </c>
      <c r="AX33" s="5">
        <f t="shared" si="72"/>
        <v>1.7270822303336826E-42</v>
      </c>
      <c r="AY33" s="5">
        <f t="shared" si="72"/>
        <v>1.2414082278821586E-42</v>
      </c>
      <c r="AZ33" s="5">
        <f t="shared" si="71"/>
        <v>8.35734225430684E-43</v>
      </c>
      <c r="BA33" s="5">
        <f t="shared" si="71"/>
        <v>5.100602229791611E-43</v>
      </c>
      <c r="BB33" s="5">
        <f t="shared" si="71"/>
        <v>2.6438622052764351E-43</v>
      </c>
      <c r="BC33" s="5">
        <f t="shared" si="71"/>
        <v>9.8712218076146373E-44</v>
      </c>
      <c r="BD33" s="5">
        <f t="shared" si="71"/>
        <v>1.303821562462977E-44</v>
      </c>
      <c r="BE33" s="5">
        <f t="shared" si="71"/>
        <v>7.3642131731184817E-45</v>
      </c>
      <c r="BF33" s="5">
        <f t="shared" si="71"/>
        <v>8.1690210721612507E-44</v>
      </c>
      <c r="BG33" s="5">
        <f t="shared" si="69"/>
        <v>2.3601620827008845E-43</v>
      </c>
      <c r="BH33" s="5">
        <f t="shared" si="69"/>
        <v>4.7034220581858344E-43</v>
      </c>
      <c r="BI33" s="5">
        <f t="shared" si="69"/>
        <v>7.8466820336708385E-43</v>
      </c>
      <c r="BJ33" s="5">
        <f t="shared" si="69"/>
        <v>1.1789942009155894E-42</v>
      </c>
      <c r="BK33" s="5">
        <f t="shared" si="69"/>
        <v>1.6533201984640386E-42</v>
      </c>
      <c r="BL33" s="5">
        <f t="shared" si="69"/>
        <v>2.2076461960125452E-42</v>
      </c>
      <c r="BM33" s="5">
        <f t="shared" si="69"/>
        <v>2.8419721935610569E-42</v>
      </c>
      <c r="BN33" s="5">
        <f t="shared" si="69"/>
        <v>3.5562981911094834E-42</v>
      </c>
      <c r="BO33" s="5">
        <f t="shared" si="69"/>
        <v>4.3506241886579965E-42</v>
      </c>
      <c r="BP33" s="5">
        <f t="shared" si="69"/>
        <v>5.224950186206515E-42</v>
      </c>
      <c r="BQ33" s="5">
        <f t="shared" si="69"/>
        <v>6.1792761837550381E-42</v>
      </c>
      <c r="BR33" s="5">
        <f t="shared" si="69"/>
        <v>7.2136021813034373E-42</v>
      </c>
      <c r="BS33" s="5">
        <f t="shared" si="69"/>
        <v>8.3279281788519629E-42</v>
      </c>
      <c r="BT33" s="5">
        <f t="shared" si="69"/>
        <v>9.5222541764004925E-42</v>
      </c>
      <c r="BU33" s="5">
        <f t="shared" si="69"/>
        <v>1.0796580173949027E-41</v>
      </c>
      <c r="BV33" s="5">
        <f t="shared" si="69"/>
        <v>1.21509061714974E-41</v>
      </c>
      <c r="BW33" s="5">
        <f t="shared" si="63"/>
        <v>1.3585232169045759E-41</v>
      </c>
      <c r="BX33" s="5">
        <f t="shared" si="57"/>
        <v>1.5099558166594291E-41</v>
      </c>
      <c r="BY33" s="5">
        <f t="shared" si="57"/>
        <v>1.6693884164142827E-41</v>
      </c>
      <c r="BZ33" s="5">
        <f t="shared" si="57"/>
        <v>1.8368210161691163E-41</v>
      </c>
      <c r="CA33" s="5">
        <f t="shared" si="57"/>
        <v>2.0122536159239702E-41</v>
      </c>
      <c r="CB33" s="5">
        <f t="shared" si="57"/>
        <v>2.1956862156788245E-41</v>
      </c>
      <c r="CC33" s="5">
        <f t="shared" si="57"/>
        <v>2.3871188154336795E-41</v>
      </c>
      <c r="CD33" s="5">
        <f t="shared" si="57"/>
        <v>2.5865514151885101E-41</v>
      </c>
      <c r="CE33" s="5">
        <f t="shared" si="57"/>
        <v>2.7939840149433654E-41</v>
      </c>
      <c r="CF33" s="5">
        <f t="shared" si="57"/>
        <v>3.0094166146982208E-41</v>
      </c>
      <c r="CG33" s="5">
        <f t="shared" si="57"/>
        <v>3.2328492144530494E-41</v>
      </c>
      <c r="CH33" s="5">
        <f t="shared" si="57"/>
        <v>3.4642818142079051E-41</v>
      </c>
      <c r="CI33" s="5">
        <f t="shared" si="57"/>
        <v>3.703714413962761E-41</v>
      </c>
      <c r="CJ33" s="5">
        <f t="shared" si="57"/>
        <v>3.951147013717618E-41</v>
      </c>
      <c r="CK33" s="5">
        <f t="shared" si="57"/>
        <v>4.2065796134724436E-41</v>
      </c>
      <c r="CL33" s="5">
        <f t="shared" si="57"/>
        <v>4.4700122132273005E-41</v>
      </c>
      <c r="CM33" s="5">
        <f t="shared" si="65"/>
        <v>4.7414448129821575E-41</v>
      </c>
      <c r="CN33" s="5">
        <f t="shared" si="65"/>
        <v>5.0208774127370157E-41</v>
      </c>
      <c r="CO33" s="5">
        <f t="shared" si="65"/>
        <v>5.3083100124918388E-41</v>
      </c>
      <c r="CP33" s="5">
        <f t="shared" si="65"/>
        <v>5.6037426122466973E-41</v>
      </c>
      <c r="CQ33" s="5">
        <f t="shared" si="66"/>
        <v>5.9071752120015554E-41</v>
      </c>
      <c r="CR33" s="5">
        <f t="shared" si="66"/>
        <v>6.2186078117564142E-41</v>
      </c>
      <c r="CS33" s="5">
        <f t="shared" si="66"/>
        <v>6.5380404115112349E-41</v>
      </c>
      <c r="CT33" s="5">
        <f t="shared" si="66"/>
        <v>6.8654730112660939E-41</v>
      </c>
      <c r="CU33" s="5">
        <f t="shared" si="66"/>
        <v>7.2009056110209537E-41</v>
      </c>
      <c r="CV33" s="5">
        <f t="shared" si="66"/>
        <v>7.5443382107757723E-41</v>
      </c>
      <c r="CW33" s="5">
        <f t="shared" si="66"/>
        <v>7.8957708105306323E-41</v>
      </c>
      <c r="CX33" s="5">
        <f t="shared" si="66"/>
        <v>8.255203410285492E-41</v>
      </c>
      <c r="CY33" s="5">
        <f t="shared" si="66"/>
        <v>8.6226360100403524E-41</v>
      </c>
      <c r="CZ33" s="5">
        <f t="shared" si="66"/>
        <v>8.9980686097951685E-41</v>
      </c>
      <c r="DA33" s="5">
        <f t="shared" si="66"/>
        <v>9.3815012095500292E-41</v>
      </c>
      <c r="DB33" s="5">
        <f t="shared" si="66"/>
        <v>9.7729338093048915E-41</v>
      </c>
      <c r="DC33" s="5">
        <f t="shared" si="66"/>
        <v>1.0172366409059752E-40</v>
      </c>
      <c r="DD33" s="5">
        <f t="shared" si="66"/>
        <v>1.0579799008814565E-40</v>
      </c>
      <c r="DE33" s="5">
        <f t="shared" si="66"/>
        <v>1.0995231608569427E-40</v>
      </c>
      <c r="DF33" s="5">
        <f t="shared" si="66"/>
        <v>1.141866420832429E-40</v>
      </c>
      <c r="DG33" s="5">
        <f t="shared" si="67"/>
        <v>1.1850096808079101E-40</v>
      </c>
      <c r="DH33" s="5">
        <f t="shared" si="67"/>
        <v>1.2289529407833963E-40</v>
      </c>
    </row>
    <row r="34" spans="2:112" x14ac:dyDescent="0.25">
      <c r="B34" s="5">
        <f>'goccia (4)'!M19</f>
        <v>1.0457542467781762E-18</v>
      </c>
      <c r="D34">
        <f t="shared" si="64"/>
        <v>44</v>
      </c>
      <c r="E34" s="5">
        <f t="shared" si="50"/>
        <v>1.0457542467781762E-18</v>
      </c>
      <c r="F34" s="107">
        <f t="shared" si="53"/>
        <v>10.457542467781762</v>
      </c>
      <c r="G34" s="35"/>
      <c r="H34" s="100">
        <f t="shared" si="54"/>
        <v>1.4939346382545374E-19</v>
      </c>
      <c r="I34" s="35"/>
      <c r="J34" s="6"/>
      <c r="L34" s="5">
        <f t="shared" si="70"/>
        <v>3.6788613103320469E-43</v>
      </c>
      <c r="M34" s="5">
        <f t="shared" si="70"/>
        <v>6.5050060085171727E-43</v>
      </c>
      <c r="N34" s="5">
        <f t="shared" si="70"/>
        <v>1.0131150706701868E-42</v>
      </c>
      <c r="O34" s="5">
        <f t="shared" si="70"/>
        <v>1.4557295404887003E-42</v>
      </c>
      <c r="P34" s="5">
        <f t="shared" si="70"/>
        <v>1.978344010307219E-42</v>
      </c>
      <c r="Q34" s="5">
        <f t="shared" si="70"/>
        <v>2.5809584801257434E-42</v>
      </c>
      <c r="R34" s="5">
        <f t="shared" si="70"/>
        <v>3.2635729499441862E-42</v>
      </c>
      <c r="S34" s="5">
        <f t="shared" si="70"/>
        <v>4.026187419762711E-42</v>
      </c>
      <c r="T34" s="5">
        <f t="shared" si="70"/>
        <v>4.8688018895812413E-42</v>
      </c>
      <c r="U34" s="5">
        <f t="shared" si="70"/>
        <v>5.7914163593997768E-42</v>
      </c>
      <c r="V34" s="5">
        <f t="shared" si="70"/>
        <v>6.7940308292181928E-42</v>
      </c>
      <c r="W34" s="5">
        <f t="shared" si="70"/>
        <v>7.8766452990367302E-42</v>
      </c>
      <c r="X34" s="5">
        <f t="shared" si="70"/>
        <v>9.0392597688552716E-42</v>
      </c>
      <c r="Y34" s="5">
        <f t="shared" si="70"/>
        <v>1.028187423867382E-41</v>
      </c>
      <c r="Z34" s="5">
        <f t="shared" si="70"/>
        <v>1.1604488708492209E-41</v>
      </c>
      <c r="AA34" s="5">
        <f t="shared" si="70"/>
        <v>1.3007103178310757E-41</v>
      </c>
      <c r="AB34" s="5">
        <f t="shared" si="68"/>
        <v>1.448971764812931E-41</v>
      </c>
      <c r="AC34" s="5">
        <f t="shared" si="68"/>
        <v>1.6052332117947678E-41</v>
      </c>
      <c r="AD34" s="5">
        <f t="shared" si="68"/>
        <v>1.7694946587766231E-41</v>
      </c>
      <c r="AE34" s="5">
        <f t="shared" si="68"/>
        <v>1.941756105758479E-41</v>
      </c>
      <c r="AF34" s="5">
        <f t="shared" si="68"/>
        <v>2.1220175527403357E-41</v>
      </c>
      <c r="AG34" s="5">
        <f t="shared" si="68"/>
        <v>2.3102789997221698E-41</v>
      </c>
      <c r="AH34" s="5">
        <f t="shared" si="68"/>
        <v>2.5065404467040262E-41</v>
      </c>
      <c r="AI34" s="5">
        <f t="shared" si="68"/>
        <v>2.7108018936858833E-41</v>
      </c>
      <c r="AJ34" s="5">
        <f t="shared" si="72"/>
        <v>2.923063340667741E-41</v>
      </c>
      <c r="AK34" s="5">
        <f t="shared" si="72"/>
        <v>3.1433247876495724E-41</v>
      </c>
      <c r="AL34" s="5">
        <f t="shared" si="72"/>
        <v>3.37158623463143E-41</v>
      </c>
      <c r="AM34" s="5">
        <f t="shared" si="72"/>
        <v>3.6078476816132887E-41</v>
      </c>
      <c r="AN34" s="5">
        <f t="shared" si="72"/>
        <v>3.8521091285951175E-41</v>
      </c>
      <c r="AO34" s="5">
        <f t="shared" si="72"/>
        <v>4.104370575576976E-41</v>
      </c>
      <c r="AP34" s="5">
        <f t="shared" si="72"/>
        <v>4.3646320225588346E-41</v>
      </c>
      <c r="AQ34" s="5">
        <f t="shared" si="72"/>
        <v>4.6328934695406945E-41</v>
      </c>
      <c r="AR34" s="5">
        <f t="shared" si="72"/>
        <v>4.9091549165225203E-41</v>
      </c>
      <c r="AS34" s="5">
        <f t="shared" si="72"/>
        <v>5.1934163635043804E-41</v>
      </c>
      <c r="AT34" s="5">
        <f t="shared" si="72"/>
        <v>5.4856778104862402E-41</v>
      </c>
      <c r="AU34" s="5">
        <f t="shared" si="72"/>
        <v>5.7859392574681006E-41</v>
      </c>
      <c r="AV34" s="5">
        <f t="shared" si="72"/>
        <v>6.094200704449924E-41</v>
      </c>
      <c r="AW34" s="5">
        <f t="shared" si="72"/>
        <v>6.4104621514317848E-41</v>
      </c>
      <c r="AX34" s="5">
        <f t="shared" si="72"/>
        <v>6.7347235984136462E-41</v>
      </c>
      <c r="AY34" s="5">
        <f t="shared" si="72"/>
        <v>7.0669850453955082E-41</v>
      </c>
      <c r="AZ34" s="5">
        <f t="shared" si="71"/>
        <v>7.4072464923773291E-41</v>
      </c>
      <c r="BA34" s="5">
        <f t="shared" si="71"/>
        <v>7.7555079393591915E-41</v>
      </c>
      <c r="BB34" s="5">
        <f t="shared" si="71"/>
        <v>8.1117693863410535E-41</v>
      </c>
      <c r="BC34" s="5">
        <f t="shared" si="71"/>
        <v>8.4760308333228724E-41</v>
      </c>
      <c r="BD34" s="5">
        <f t="shared" si="71"/>
        <v>8.8482922803047347E-41</v>
      </c>
      <c r="BE34" s="5">
        <f t="shared" si="71"/>
        <v>9.2285537272865987E-41</v>
      </c>
      <c r="BF34" s="5">
        <f t="shared" si="71"/>
        <v>9.6168151742684623E-41</v>
      </c>
      <c r="BG34" s="5">
        <f t="shared" si="69"/>
        <v>1.0013076621250278E-40</v>
      </c>
      <c r="BH34" s="5">
        <f t="shared" si="69"/>
        <v>1.0417338068232141E-40</v>
      </c>
      <c r="BI34" s="5">
        <f t="shared" si="69"/>
        <v>1.0829599515214006E-40</v>
      </c>
      <c r="BJ34" s="5">
        <f t="shared" si="69"/>
        <v>1.124986096219587E-40</v>
      </c>
      <c r="BK34" s="5">
        <f t="shared" si="69"/>
        <v>1.1678122409177684E-40</v>
      </c>
      <c r="BL34" s="5">
        <f t="shared" si="69"/>
        <v>1.2114383856159548E-40</v>
      </c>
      <c r="BM34" s="5">
        <f t="shared" si="69"/>
        <v>1.2558645303141414E-40</v>
      </c>
      <c r="BN34" s="5">
        <f t="shared" si="69"/>
        <v>1.3010906750123224E-40</v>
      </c>
      <c r="BO34" s="5">
        <f t="shared" si="69"/>
        <v>1.7668721886539487E-40</v>
      </c>
      <c r="BP34" s="5">
        <f t="shared" si="69"/>
        <v>1.7141026908018296E-40</v>
      </c>
      <c r="BQ34" s="5">
        <f t="shared" si="69"/>
        <v>1.6621331929497105E-40</v>
      </c>
      <c r="BR34" s="5">
        <f t="shared" si="69"/>
        <v>1.6109636950975976E-40</v>
      </c>
      <c r="BS34" s="5">
        <f t="shared" si="69"/>
        <v>1.5605941972454785E-40</v>
      </c>
      <c r="BT34" s="5">
        <f t="shared" si="69"/>
        <v>1.5110246993933594E-40</v>
      </c>
      <c r="BU34" s="5">
        <f t="shared" si="69"/>
        <v>1.4622552015412404E-40</v>
      </c>
      <c r="BV34" s="5">
        <f t="shared" si="69"/>
        <v>1.4142857036891273E-40</v>
      </c>
      <c r="BW34" s="5">
        <f t="shared" si="63"/>
        <v>1.367116205837014E-40</v>
      </c>
      <c r="BX34" s="5">
        <f t="shared" si="57"/>
        <v>1.3207467079848949E-40</v>
      </c>
      <c r="BY34" s="5">
        <f t="shared" si="57"/>
        <v>1.275177210132776E-40</v>
      </c>
      <c r="BZ34" s="5">
        <f t="shared" si="57"/>
        <v>1.2304077122806624E-40</v>
      </c>
      <c r="CA34" s="5">
        <f t="shared" si="57"/>
        <v>1.1864382144285434E-40</v>
      </c>
      <c r="CB34" s="5">
        <f t="shared" si="57"/>
        <v>1.1432687165764246E-40</v>
      </c>
      <c r="CC34" s="5">
        <f t="shared" si="57"/>
        <v>1.1008992187243057E-40</v>
      </c>
      <c r="CD34" s="5">
        <f t="shared" si="57"/>
        <v>1.0593297208721918E-40</v>
      </c>
      <c r="CE34" s="5">
        <f t="shared" si="57"/>
        <v>1.018560223020073E-40</v>
      </c>
      <c r="CF34" s="5">
        <f t="shared" si="57"/>
        <v>9.7859072516795433E-41</v>
      </c>
      <c r="CG34" s="5">
        <f t="shared" si="57"/>
        <v>9.3942122731584018E-41</v>
      </c>
      <c r="CH34" s="5">
        <f t="shared" si="57"/>
        <v>9.0105172946372141E-41</v>
      </c>
      <c r="CI34" s="5">
        <f t="shared" si="57"/>
        <v>8.6348223161160271E-41</v>
      </c>
      <c r="CJ34" s="5">
        <f t="shared" si="57"/>
        <v>8.2671273375948408E-41</v>
      </c>
      <c r="CK34" s="5">
        <f t="shared" si="57"/>
        <v>7.9074323590736969E-41</v>
      </c>
      <c r="CL34" s="5">
        <f t="shared" si="57"/>
        <v>7.5557373805525108E-41</v>
      </c>
      <c r="CM34" s="5">
        <f t="shared" si="65"/>
        <v>7.2120424020313244E-41</v>
      </c>
      <c r="CN34" s="5">
        <f t="shared" si="65"/>
        <v>6.8763474235101387E-41</v>
      </c>
      <c r="CO34" s="5">
        <f t="shared" si="65"/>
        <v>6.5486524449889933E-41</v>
      </c>
      <c r="CP34" s="5">
        <f t="shared" si="65"/>
        <v>6.2289574664678079E-41</v>
      </c>
      <c r="CQ34" s="5">
        <f t="shared" si="66"/>
        <v>5.9172624879466231E-41</v>
      </c>
      <c r="CR34" s="5">
        <f t="shared" si="66"/>
        <v>5.613567509425438E-41</v>
      </c>
      <c r="CS34" s="5">
        <f t="shared" si="66"/>
        <v>5.3178725309042902E-41</v>
      </c>
      <c r="CT34" s="5">
        <f t="shared" si="66"/>
        <v>5.0301775523831053E-41</v>
      </c>
      <c r="CU34" s="5">
        <f t="shared" si="66"/>
        <v>4.7504825738619222E-41</v>
      </c>
      <c r="CV34" s="5">
        <f t="shared" si="66"/>
        <v>4.4787875953407708E-41</v>
      </c>
      <c r="CW34" s="5">
        <f t="shared" si="66"/>
        <v>4.2150926168195874E-41</v>
      </c>
      <c r="CX34" s="5">
        <f t="shared" si="66"/>
        <v>3.9593976382984042E-41</v>
      </c>
      <c r="CY34" s="5">
        <f t="shared" si="66"/>
        <v>3.7117026597772217E-41</v>
      </c>
      <c r="CZ34" s="5">
        <f t="shared" si="66"/>
        <v>3.4720076812560678E-41</v>
      </c>
      <c r="DA34" s="5">
        <f t="shared" si="66"/>
        <v>3.2403127027348856E-41</v>
      </c>
      <c r="DB34" s="5">
        <f t="shared" si="66"/>
        <v>3.0166177242137035E-41</v>
      </c>
      <c r="DC34" s="5">
        <f t="shared" si="66"/>
        <v>2.800922745692522E-41</v>
      </c>
      <c r="DD34" s="5">
        <f t="shared" si="66"/>
        <v>2.5932277671713657E-41</v>
      </c>
      <c r="DE34" s="5">
        <f t="shared" si="66"/>
        <v>2.3935327886501846E-41</v>
      </c>
      <c r="DF34" s="5">
        <f t="shared" si="66"/>
        <v>2.2018378101290039E-41</v>
      </c>
      <c r="DG34" s="5">
        <f t="shared" si="67"/>
        <v>2.0181428316078452E-41</v>
      </c>
      <c r="DH34" s="5">
        <f t="shared" si="67"/>
        <v>1.8424478530866646E-41</v>
      </c>
    </row>
    <row r="35" spans="2:112" x14ac:dyDescent="0.25">
      <c r="B35" s="5">
        <f>'goccia (4)'!S16</f>
        <v>8.8204648017092808E-19</v>
      </c>
      <c r="D35">
        <f t="shared" si="64"/>
        <v>45</v>
      </c>
      <c r="E35" s="5">
        <f t="shared" si="50"/>
        <v>8.8204648017092808E-19</v>
      </c>
      <c r="F35" s="107">
        <f t="shared" si="53"/>
        <v>8.8204648017092815</v>
      </c>
      <c r="G35" s="35"/>
      <c r="H35" s="69">
        <f t="shared" si="54"/>
        <v>1.4700774669515469E-19</v>
      </c>
      <c r="I35" s="35"/>
      <c r="J35" s="6"/>
      <c r="L35" s="5">
        <f t="shared" si="70"/>
        <v>8.9535798403576696E-42</v>
      </c>
      <c r="M35" s="5">
        <f t="shared" si="70"/>
        <v>1.0190481162295835E-41</v>
      </c>
      <c r="N35" s="5">
        <f t="shared" si="70"/>
        <v>1.1507382484233842E-41</v>
      </c>
      <c r="O35" s="5">
        <f t="shared" si="70"/>
        <v>1.2904283806172009E-41</v>
      </c>
      <c r="P35" s="5">
        <f t="shared" si="70"/>
        <v>1.4381185128110183E-41</v>
      </c>
      <c r="Q35" s="5">
        <f t="shared" si="70"/>
        <v>1.5938086450048358E-41</v>
      </c>
      <c r="R35" s="5">
        <f t="shared" si="70"/>
        <v>1.757498777198634E-41</v>
      </c>
      <c r="S35" s="5">
        <f t="shared" si="70"/>
        <v>1.9291889093924519E-41</v>
      </c>
      <c r="T35" s="5">
        <f t="shared" si="70"/>
        <v>2.1088790415862701E-41</v>
      </c>
      <c r="U35" s="5">
        <f t="shared" si="70"/>
        <v>2.2965691737800892E-41</v>
      </c>
      <c r="V35" s="5">
        <f t="shared" si="70"/>
        <v>2.4922593059738845E-41</v>
      </c>
      <c r="W35" s="5">
        <f t="shared" si="70"/>
        <v>2.6959494381677035E-41</v>
      </c>
      <c r="X35" s="5">
        <f t="shared" si="70"/>
        <v>2.907639570361523E-41</v>
      </c>
      <c r="Y35" s="5">
        <f t="shared" si="70"/>
        <v>3.1273297025553428E-41</v>
      </c>
      <c r="Z35" s="5">
        <f t="shared" si="70"/>
        <v>3.3550198347491357E-41</v>
      </c>
      <c r="AA35" s="5">
        <f t="shared" si="70"/>
        <v>3.5907099669429557E-41</v>
      </c>
      <c r="AB35" s="5">
        <f t="shared" si="68"/>
        <v>3.8344000991367764E-41</v>
      </c>
      <c r="AC35" s="5">
        <f t="shared" si="68"/>
        <v>4.0860902313305672E-41</v>
      </c>
      <c r="AD35" s="5">
        <f t="shared" si="68"/>
        <v>4.3457803635243877E-41</v>
      </c>
      <c r="AE35" s="5">
        <f t="shared" si="68"/>
        <v>4.6134704957182089E-41</v>
      </c>
      <c r="AF35" s="5">
        <f t="shared" si="68"/>
        <v>4.8891606279120307E-41</v>
      </c>
      <c r="AG35" s="5">
        <f t="shared" si="68"/>
        <v>5.1728507601058185E-41</v>
      </c>
      <c r="AH35" s="5">
        <f t="shared" si="68"/>
        <v>5.4645408922996406E-41</v>
      </c>
      <c r="AI35" s="5">
        <f t="shared" si="68"/>
        <v>5.7642310244934634E-41</v>
      </c>
      <c r="AJ35" s="5">
        <f t="shared" si="72"/>
        <v>6.0719211566872859E-41</v>
      </c>
      <c r="AK35" s="5">
        <f t="shared" si="72"/>
        <v>6.3876112888810712E-41</v>
      </c>
      <c r="AL35" s="5">
        <f t="shared" si="72"/>
        <v>6.711301421074894E-41</v>
      </c>
      <c r="AM35" s="5">
        <f t="shared" si="72"/>
        <v>7.0429915532687184E-41</v>
      </c>
      <c r="AN35" s="5">
        <f t="shared" si="72"/>
        <v>7.3826816854625006E-41</v>
      </c>
      <c r="AO35" s="5">
        <f t="shared" si="72"/>
        <v>7.7303718176563243E-41</v>
      </c>
      <c r="AP35" s="5">
        <f t="shared" si="72"/>
        <v>8.0860619498501487E-41</v>
      </c>
      <c r="AQ35" s="5">
        <f t="shared" si="72"/>
        <v>8.4497520820439737E-41</v>
      </c>
      <c r="AR35" s="5">
        <f t="shared" si="72"/>
        <v>8.8214422142377535E-41</v>
      </c>
      <c r="AS35" s="5">
        <f t="shared" si="72"/>
        <v>9.2011323464315789E-41</v>
      </c>
      <c r="AT35" s="5">
        <f t="shared" si="72"/>
        <v>9.5888224786254038E-41</v>
      </c>
      <c r="AU35" s="5">
        <f t="shared" si="72"/>
        <v>9.9845126108192295E-41</v>
      </c>
      <c r="AV35" s="5">
        <f t="shared" si="72"/>
        <v>1.0388202743013007E-40</v>
      </c>
      <c r="AW35" s="5">
        <f t="shared" si="72"/>
        <v>1.0799892875206834E-40</v>
      </c>
      <c r="AX35" s="5">
        <f t="shared" si="72"/>
        <v>1.1219583007400659E-40</v>
      </c>
      <c r="AY35" s="5">
        <f t="shared" si="72"/>
        <v>1.1647273139594488E-40</v>
      </c>
      <c r="AZ35" s="5">
        <f t="shared" si="71"/>
        <v>1.2082963271788262E-40</v>
      </c>
      <c r="BA35" s="5">
        <f t="shared" si="71"/>
        <v>1.2526653403982089E-40</v>
      </c>
      <c r="BB35" s="5">
        <f t="shared" si="71"/>
        <v>1.2978343536175917E-40</v>
      </c>
      <c r="BC35" s="5">
        <f t="shared" si="71"/>
        <v>1.3438033668369689E-40</v>
      </c>
      <c r="BD35" s="5">
        <f t="shared" si="71"/>
        <v>1.3905723800563517E-40</v>
      </c>
      <c r="BE35" s="5">
        <f t="shared" si="71"/>
        <v>1.4381413932757345E-40</v>
      </c>
      <c r="BF35" s="5">
        <f t="shared" si="71"/>
        <v>1.4865104064951174E-40</v>
      </c>
      <c r="BG35" s="5">
        <f t="shared" si="69"/>
        <v>1.5356794197144944E-40</v>
      </c>
      <c r="BH35" s="5">
        <f t="shared" si="69"/>
        <v>1.5856484329338774E-40</v>
      </c>
      <c r="BI35" s="5">
        <f t="shared" si="69"/>
        <v>1.6364174461532603E-40</v>
      </c>
      <c r="BJ35" s="5">
        <f t="shared" si="69"/>
        <v>1.6879864593726432E-40</v>
      </c>
      <c r="BK35" s="5">
        <f t="shared" si="69"/>
        <v>1.7403554725920199E-40</v>
      </c>
      <c r="BL35" s="5">
        <f t="shared" si="69"/>
        <v>2.56297559510191E-40</v>
      </c>
      <c r="BM35" s="5">
        <f t="shared" si="69"/>
        <v>2.4993384109651655E-40</v>
      </c>
      <c r="BN35" s="5">
        <f t="shared" si="69"/>
        <v>2.4365012268284286E-40</v>
      </c>
      <c r="BO35" s="5">
        <f t="shared" si="69"/>
        <v>2.3744640426916841E-40</v>
      </c>
      <c r="BP35" s="5">
        <f t="shared" si="69"/>
        <v>2.3132268585549396E-40</v>
      </c>
      <c r="BQ35" s="5">
        <f t="shared" si="69"/>
        <v>2.2527896744181949E-40</v>
      </c>
      <c r="BR35" s="5">
        <f t="shared" si="69"/>
        <v>2.1931524902814578E-40</v>
      </c>
      <c r="BS35" s="5">
        <f t="shared" si="69"/>
        <v>2.1343153061447133E-40</v>
      </c>
      <c r="BT35" s="5">
        <f t="shared" si="69"/>
        <v>2.076278122007969E-40</v>
      </c>
      <c r="BU35" s="5">
        <f t="shared" si="69"/>
        <v>2.0190409378712249E-40</v>
      </c>
      <c r="BV35" s="5">
        <f t="shared" si="69"/>
        <v>1.9626037537344873E-40</v>
      </c>
      <c r="BW35" s="5">
        <f t="shared" si="63"/>
        <v>1.9069665695977495E-40</v>
      </c>
      <c r="BX35" s="5">
        <f t="shared" si="57"/>
        <v>1.8521293854610055E-40</v>
      </c>
      <c r="BY35" s="5">
        <f t="shared" si="57"/>
        <v>1.7980922013242612E-40</v>
      </c>
      <c r="BZ35" s="5">
        <f t="shared" si="57"/>
        <v>1.7448550171875232E-40</v>
      </c>
      <c r="CA35" s="5">
        <f t="shared" si="57"/>
        <v>1.6924178330507789E-40</v>
      </c>
      <c r="CB35" s="5">
        <f t="shared" si="57"/>
        <v>1.6407806489140348E-40</v>
      </c>
      <c r="CC35" s="5">
        <f t="shared" si="57"/>
        <v>1.5899434647772907E-40</v>
      </c>
      <c r="CD35" s="5">
        <f t="shared" si="57"/>
        <v>1.5399062806405525E-40</v>
      </c>
      <c r="CE35" s="5">
        <f t="shared" si="57"/>
        <v>1.4906690965038084E-40</v>
      </c>
      <c r="CF35" s="5">
        <f t="shared" si="57"/>
        <v>1.4422319123670643E-40</v>
      </c>
      <c r="CG35" s="5">
        <f t="shared" si="57"/>
        <v>1.3945947282303259E-40</v>
      </c>
      <c r="CH35" s="5">
        <f t="shared" si="57"/>
        <v>1.3477575440935818E-40</v>
      </c>
      <c r="CI35" s="5">
        <f t="shared" si="57"/>
        <v>1.3017203599568376E-40</v>
      </c>
      <c r="CJ35" s="5">
        <f t="shared" si="57"/>
        <v>1.2564831758200938E-40</v>
      </c>
      <c r="CK35" s="5">
        <f t="shared" si="57"/>
        <v>1.2120459916833551E-40</v>
      </c>
      <c r="CL35" s="5">
        <f t="shared" si="57"/>
        <v>1.1684088075466112E-40</v>
      </c>
      <c r="CM35" s="5">
        <f t="shared" si="65"/>
        <v>1.1255716234098672E-40</v>
      </c>
      <c r="CN35" s="5">
        <f t="shared" si="65"/>
        <v>1.0835344392731234E-40</v>
      </c>
      <c r="CO35" s="5">
        <f t="shared" si="65"/>
        <v>1.0422972551363846E-40</v>
      </c>
      <c r="CP35" s="5">
        <f t="shared" si="65"/>
        <v>1.0018600709996407E-40</v>
      </c>
      <c r="CQ35" s="5">
        <f t="shared" si="66"/>
        <v>9.6222288686289691E-41</v>
      </c>
      <c r="CR35" s="5">
        <f t="shared" si="66"/>
        <v>9.2338570272615319E-41</v>
      </c>
      <c r="CS35" s="5">
        <f t="shared" si="66"/>
        <v>8.8534851858941392E-41</v>
      </c>
      <c r="CT35" s="5">
        <f t="shared" si="66"/>
        <v>8.4811133445267023E-41</v>
      </c>
      <c r="CU35" s="5">
        <f t="shared" si="66"/>
        <v>8.116741503159265E-41</v>
      </c>
      <c r="CV35" s="5">
        <f t="shared" si="66"/>
        <v>7.7603696617918713E-41</v>
      </c>
      <c r="CW35" s="5">
        <f t="shared" si="66"/>
        <v>7.4119978204244343E-41</v>
      </c>
      <c r="CX35" s="5">
        <f t="shared" si="66"/>
        <v>7.071625979056998E-41</v>
      </c>
      <c r="CY35" s="5">
        <f t="shared" si="66"/>
        <v>6.7392541376895624E-41</v>
      </c>
      <c r="CZ35" s="5">
        <f t="shared" si="66"/>
        <v>6.4148822963221661E-41</v>
      </c>
      <c r="DA35" s="5">
        <f t="shared" si="66"/>
        <v>6.0985104549547308E-41</v>
      </c>
      <c r="DB35" s="5">
        <f t="shared" si="66"/>
        <v>5.7901386135872951E-41</v>
      </c>
      <c r="DC35" s="5">
        <f t="shared" si="66"/>
        <v>5.4897667722198611E-41</v>
      </c>
      <c r="DD35" s="5">
        <f t="shared" si="66"/>
        <v>5.1973949308524614E-41</v>
      </c>
      <c r="DE35" s="5">
        <f t="shared" si="66"/>
        <v>4.9130230894850277E-41</v>
      </c>
      <c r="DF35" s="5">
        <f t="shared" si="66"/>
        <v>4.6366512481175936E-41</v>
      </c>
      <c r="DG35" s="5">
        <f t="shared" si="67"/>
        <v>4.3682794067501919E-41</v>
      </c>
      <c r="DH35" s="5">
        <f t="shared" si="67"/>
        <v>4.1079075653827581E-41</v>
      </c>
    </row>
    <row r="36" spans="2:112" x14ac:dyDescent="0.25">
      <c r="B36" s="5">
        <f>'goccia (4)'!S17</f>
        <v>9.8186414492954246E-19</v>
      </c>
      <c r="D36">
        <f t="shared" si="64"/>
        <v>46</v>
      </c>
      <c r="E36" s="5">
        <f t="shared" si="50"/>
        <v>9.8186414492954246E-19</v>
      </c>
      <c r="F36" s="107">
        <f t="shared" si="53"/>
        <v>9.8186414492954253</v>
      </c>
      <c r="G36" s="35"/>
      <c r="H36" s="100">
        <f t="shared" si="54"/>
        <v>1.6364402415492374E-19</v>
      </c>
      <c r="I36" s="35"/>
      <c r="J36" s="6"/>
      <c r="L36" s="5">
        <f t="shared" si="70"/>
        <v>9.4744790738415957E-41</v>
      </c>
      <c r="M36" s="5">
        <f t="shared" si="70"/>
        <v>9.8678268171013645E-41</v>
      </c>
      <c r="N36" s="5">
        <f t="shared" si="70"/>
        <v>1.0269174560361087E-40</v>
      </c>
      <c r="O36" s="5">
        <f t="shared" si="70"/>
        <v>1.0678522303620857E-40</v>
      </c>
      <c r="P36" s="5">
        <f t="shared" si="70"/>
        <v>1.1095870046880628E-40</v>
      </c>
      <c r="Q36" s="5">
        <f t="shared" si="70"/>
        <v>1.15212177901404E-40</v>
      </c>
      <c r="R36" s="5">
        <f t="shared" si="70"/>
        <v>1.5485373716832587E-40</v>
      </c>
      <c r="S36" s="5">
        <f t="shared" si="70"/>
        <v>1.499161275063562E-40</v>
      </c>
      <c r="T36" s="5">
        <f t="shared" si="70"/>
        <v>1.4505851784438654E-40</v>
      </c>
      <c r="U36" s="5">
        <f t="shared" si="70"/>
        <v>1.4028090818241689E-40</v>
      </c>
      <c r="V36" s="5">
        <f t="shared" si="70"/>
        <v>1.3558329852044781E-40</v>
      </c>
      <c r="W36" s="5">
        <f t="shared" si="70"/>
        <v>1.3096568885847815E-40</v>
      </c>
      <c r="X36" s="5">
        <f t="shared" si="70"/>
        <v>1.264280791965085E-40</v>
      </c>
      <c r="Y36" s="5">
        <f t="shared" si="70"/>
        <v>1.2197046953453887E-40</v>
      </c>
      <c r="Z36" s="5">
        <f t="shared" si="70"/>
        <v>1.1759285987256974E-40</v>
      </c>
      <c r="AA36" s="5">
        <f t="shared" si="70"/>
        <v>1.132952502106001E-40</v>
      </c>
      <c r="AB36" s="5">
        <f t="shared" si="68"/>
        <v>1.0907764054863047E-40</v>
      </c>
      <c r="AC36" s="5">
        <f t="shared" si="68"/>
        <v>1.0494003088666132E-40</v>
      </c>
      <c r="AD36" s="5">
        <f t="shared" si="68"/>
        <v>1.0088242122469169E-40</v>
      </c>
      <c r="AE36" s="5">
        <f t="shared" si="68"/>
        <v>9.6904811562722058E-41</v>
      </c>
      <c r="AF36" s="5">
        <f t="shared" si="68"/>
        <v>9.3007201900752436E-41</v>
      </c>
      <c r="AG36" s="5">
        <f t="shared" si="68"/>
        <v>8.918959223878328E-41</v>
      </c>
      <c r="AH36" s="5">
        <f t="shared" si="68"/>
        <v>8.5451982576813651E-41</v>
      </c>
      <c r="AI36" s="5">
        <f t="shared" si="68"/>
        <v>8.1794372914844039E-41</v>
      </c>
      <c r="AJ36" s="5">
        <f t="shared" si="72"/>
        <v>7.8216763252874423E-41</v>
      </c>
      <c r="AK36" s="5">
        <f t="shared" si="72"/>
        <v>7.4719153590905231E-41</v>
      </c>
      <c r="AL36" s="5">
        <f t="shared" si="72"/>
        <v>7.1301543928935619E-41</v>
      </c>
      <c r="AM36" s="5">
        <f t="shared" si="72"/>
        <v>6.7963934266966012E-41</v>
      </c>
      <c r="AN36" s="5">
        <f t="shared" si="72"/>
        <v>6.47063246049968E-41</v>
      </c>
      <c r="AO36" s="5">
        <f t="shared" si="72"/>
        <v>6.1528714943027197E-41</v>
      </c>
      <c r="AP36" s="5">
        <f t="shared" si="72"/>
        <v>5.843110528105759E-41</v>
      </c>
      <c r="AQ36" s="5">
        <f t="shared" si="72"/>
        <v>5.5413495619088001E-41</v>
      </c>
      <c r="AR36" s="5">
        <f t="shared" si="72"/>
        <v>5.2475885957118764E-41</v>
      </c>
      <c r="AS36" s="5">
        <f t="shared" si="72"/>
        <v>4.9618276295149167E-41</v>
      </c>
      <c r="AT36" s="5">
        <f t="shared" si="72"/>
        <v>4.6840666633179576E-41</v>
      </c>
      <c r="AU36" s="5">
        <f t="shared" si="72"/>
        <v>4.4143056971209993E-41</v>
      </c>
      <c r="AV36" s="5">
        <f t="shared" si="72"/>
        <v>4.1525447309240726E-41</v>
      </c>
      <c r="AW36" s="5">
        <f t="shared" si="72"/>
        <v>3.8987837647271145E-41</v>
      </c>
      <c r="AX36" s="5">
        <f t="shared" si="72"/>
        <v>3.6530227985301566E-41</v>
      </c>
      <c r="AY36" s="5">
        <f t="shared" si="72"/>
        <v>3.4152618323331999E-41</v>
      </c>
      <c r="AZ36" s="5">
        <f t="shared" si="71"/>
        <v>3.1855008661362703E-41</v>
      </c>
      <c r="BA36" s="5">
        <f t="shared" si="71"/>
        <v>2.9637398999393133E-41</v>
      </c>
      <c r="BB36" s="5">
        <f t="shared" si="71"/>
        <v>2.7499789337423565E-41</v>
      </c>
      <c r="BC36" s="5">
        <f t="shared" si="71"/>
        <v>2.5442179675454248E-41</v>
      </c>
      <c r="BD36" s="5">
        <f t="shared" si="71"/>
        <v>2.3464570013484683E-41</v>
      </c>
      <c r="BE36" s="5">
        <f t="shared" si="71"/>
        <v>2.1566960351515125E-41</v>
      </c>
      <c r="BF36" s="5">
        <f t="shared" si="71"/>
        <v>1.9749350689545573E-41</v>
      </c>
      <c r="BG36" s="5">
        <f t="shared" si="69"/>
        <v>1.8011741027576229E-41</v>
      </c>
      <c r="BH36" s="5">
        <f t="shared" si="69"/>
        <v>1.6354131365606675E-41</v>
      </c>
      <c r="BI36" s="5">
        <f t="shared" si="69"/>
        <v>1.4776521703637128E-41</v>
      </c>
      <c r="BJ36" s="5">
        <f t="shared" si="69"/>
        <v>1.3278912041667585E-41</v>
      </c>
      <c r="BK36" s="5">
        <f t="shared" si="69"/>
        <v>1.1861302379698214E-41</v>
      </c>
      <c r="BL36" s="5">
        <f t="shared" si="69"/>
        <v>1.0523692717728674E-41</v>
      </c>
      <c r="BM36" s="5">
        <f t="shared" si="69"/>
        <v>9.2660830557591388E-42</v>
      </c>
      <c r="BN36" s="5">
        <f t="shared" si="69"/>
        <v>8.0884733937897444E-42</v>
      </c>
      <c r="BO36" s="5">
        <f t="shared" si="69"/>
        <v>6.9908637318202101E-42</v>
      </c>
      <c r="BP36" s="5">
        <f t="shared" si="69"/>
        <v>5.9732540698506811E-42</v>
      </c>
      <c r="BQ36" s="5">
        <f t="shared" si="69"/>
        <v>5.0356444078811568E-42</v>
      </c>
      <c r="BR36" s="5">
        <f t="shared" si="69"/>
        <v>4.178034745911736E-42</v>
      </c>
      <c r="BS36" s="5">
        <f t="shared" si="69"/>
        <v>3.4004250839422129E-42</v>
      </c>
      <c r="BT36" s="5">
        <f t="shared" si="69"/>
        <v>2.7028154219726954E-42</v>
      </c>
      <c r="BU36" s="5">
        <f t="shared" si="69"/>
        <v>2.0852057600031829E-42</v>
      </c>
      <c r="BV36" s="5">
        <f t="shared" si="69"/>
        <v>1.5475960980337357E-42</v>
      </c>
      <c r="BW36" s="5">
        <f t="shared" si="63"/>
        <v>1.0899864360642744E-42</v>
      </c>
      <c r="BX36" s="5">
        <f t="shared" si="57"/>
        <v>7.1237677409475857E-43</v>
      </c>
      <c r="BY36" s="5">
        <f t="shared" si="57"/>
        <v>4.1476711212524804E-43</v>
      </c>
      <c r="BZ36" s="5">
        <f t="shared" si="57"/>
        <v>1.9715745015576424E-43</v>
      </c>
      <c r="CA36" s="5">
        <f t="shared" si="57"/>
        <v>5.9547788186254741E-44</v>
      </c>
      <c r="CB36" s="5">
        <f t="shared" si="57"/>
        <v>1.9381262167505502E-45</v>
      </c>
      <c r="CC36" s="5">
        <f t="shared" si="57"/>
        <v>2.4328464247251671E-44</v>
      </c>
      <c r="CD36" s="5">
        <f t="shared" si="57"/>
        <v>1.2671880227774097E-43</v>
      </c>
      <c r="CE36" s="5">
        <f t="shared" si="57"/>
        <v>3.091091403082431E-43</v>
      </c>
      <c r="CF36" s="5">
        <f t="shared" si="57"/>
        <v>5.7149947833875049E-43</v>
      </c>
      <c r="CG36" s="5">
        <f t="shared" si="57"/>
        <v>9.1388981636921715E-43</v>
      </c>
      <c r="CH36" s="5">
        <f t="shared" si="57"/>
        <v>1.3362801543997257E-42</v>
      </c>
      <c r="CI36" s="5">
        <f t="shared" si="57"/>
        <v>1.8386704924302393E-42</v>
      </c>
      <c r="CJ36" s="5">
        <f t="shared" si="57"/>
        <v>2.4210608304607586E-42</v>
      </c>
      <c r="CK36" s="5">
        <f t="shared" si="57"/>
        <v>3.0834511684911981E-42</v>
      </c>
      <c r="CL36" s="5">
        <f t="shared" si="57"/>
        <v>3.8258415065217184E-42</v>
      </c>
      <c r="CM36" s="5">
        <f t="shared" si="65"/>
        <v>4.6482318445522435E-42</v>
      </c>
      <c r="CN36" s="5">
        <f t="shared" si="65"/>
        <v>5.5506221825827746E-42</v>
      </c>
      <c r="CO36" s="5">
        <f t="shared" si="65"/>
        <v>6.5330125206131874E-42</v>
      </c>
      <c r="CP36" s="5">
        <f t="shared" si="65"/>
        <v>7.5954028586437183E-42</v>
      </c>
      <c r="CQ36" s="5">
        <f t="shared" si="66"/>
        <v>8.7377931966742558E-42</v>
      </c>
      <c r="CR36" s="5">
        <f t="shared" si="66"/>
        <v>9.9601835347047987E-42</v>
      </c>
      <c r="CS36" s="5">
        <f t="shared" si="66"/>
        <v>1.1262573872735184E-41</v>
      </c>
      <c r="CT36" s="5">
        <f t="shared" si="66"/>
        <v>1.2644964210765727E-41</v>
      </c>
      <c r="CU36" s="5">
        <f t="shared" si="66"/>
        <v>1.4107354548796276E-41</v>
      </c>
      <c r="CV36" s="5">
        <f t="shared" si="66"/>
        <v>1.564974488682664E-41</v>
      </c>
      <c r="CW36" s="5">
        <f t="shared" si="66"/>
        <v>1.7272135224857189E-41</v>
      </c>
      <c r="CX36" s="5">
        <f t="shared" si="66"/>
        <v>1.8974525562887745E-41</v>
      </c>
      <c r="CY36" s="5">
        <f t="shared" si="66"/>
        <v>2.0756915900918305E-41</v>
      </c>
      <c r="CZ36" s="5">
        <f t="shared" si="66"/>
        <v>2.2619306238948639E-41</v>
      </c>
      <c r="DA36" s="5">
        <f t="shared" si="66"/>
        <v>2.4561696576979202E-41</v>
      </c>
      <c r="DB36" s="5">
        <f t="shared" si="66"/>
        <v>2.6584086915009769E-41</v>
      </c>
      <c r="DC36" s="5">
        <f t="shared" si="66"/>
        <v>2.8686477253040338E-41</v>
      </c>
      <c r="DD36" s="5">
        <f t="shared" si="66"/>
        <v>3.0868867591070648E-41</v>
      </c>
      <c r="DE36" s="5">
        <f t="shared" si="66"/>
        <v>3.3131257929101225E-41</v>
      </c>
      <c r="DF36" s="5">
        <f t="shared" si="66"/>
        <v>3.5473648267131803E-41</v>
      </c>
      <c r="DG36" s="5">
        <f t="shared" si="67"/>
        <v>3.7896038605162087E-41</v>
      </c>
      <c r="DH36" s="5">
        <f t="shared" si="67"/>
        <v>4.0398428943192668E-41</v>
      </c>
    </row>
    <row r="37" spans="2:112" x14ac:dyDescent="0.25">
      <c r="B37" s="5">
        <f>'goccia (4)'!S18</f>
        <v>1.0317186301229556E-18</v>
      </c>
      <c r="D37">
        <f t="shared" si="64"/>
        <v>47</v>
      </c>
      <c r="E37" s="5">
        <f t="shared" si="50"/>
        <v>1.0317186301229556E-18</v>
      </c>
      <c r="F37" s="107">
        <f t="shared" si="53"/>
        <v>10.317186301229556</v>
      </c>
      <c r="G37" s="35"/>
      <c r="H37" s="100">
        <f t="shared" si="54"/>
        <v>1.473883757318508E-19</v>
      </c>
      <c r="I37" s="35"/>
      <c r="J37" s="6"/>
      <c r="L37" s="5">
        <f t="shared" si="70"/>
        <v>6.8205813179858103E-42</v>
      </c>
      <c r="M37" s="5">
        <f t="shared" si="70"/>
        <v>7.9052310252455246E-42</v>
      </c>
      <c r="N37" s="5">
        <f t="shared" si="70"/>
        <v>9.069880732505099E-42</v>
      </c>
      <c r="O37" s="5">
        <f t="shared" si="70"/>
        <v>1.0314530439764815E-41</v>
      </c>
      <c r="P37" s="5">
        <f t="shared" si="70"/>
        <v>1.1639180147024536E-41</v>
      </c>
      <c r="Q37" s="5">
        <f t="shared" si="70"/>
        <v>1.3043829854284262E-41</v>
      </c>
      <c r="R37" s="5">
        <f t="shared" si="70"/>
        <v>1.4528479561543811E-41</v>
      </c>
      <c r="S37" s="5">
        <f t="shared" si="70"/>
        <v>1.6093129268803539E-41</v>
      </c>
      <c r="T37" s="5">
        <f t="shared" si="70"/>
        <v>1.7737778976063272E-41</v>
      </c>
      <c r="U37" s="5">
        <f t="shared" si="70"/>
        <v>1.9462428683323008E-41</v>
      </c>
      <c r="V37" s="5">
        <f t="shared" si="70"/>
        <v>2.126707839058253E-41</v>
      </c>
      <c r="W37" s="5">
        <f t="shared" si="70"/>
        <v>2.3151728097842267E-41</v>
      </c>
      <c r="X37" s="5">
        <f t="shared" si="70"/>
        <v>2.5116377805102011E-41</v>
      </c>
      <c r="Y37" s="5">
        <f t="shared" si="70"/>
        <v>2.7161027512361761E-41</v>
      </c>
      <c r="Z37" s="5">
        <f t="shared" si="70"/>
        <v>2.9285677219621258E-41</v>
      </c>
      <c r="AA37" s="5">
        <f t="shared" si="70"/>
        <v>3.1490326926881007E-41</v>
      </c>
      <c r="AB37" s="5">
        <f t="shared" si="68"/>
        <v>3.3774976634140761E-41</v>
      </c>
      <c r="AC37" s="5">
        <f t="shared" si="68"/>
        <v>3.6139626341400232E-41</v>
      </c>
      <c r="AD37" s="5">
        <f t="shared" si="68"/>
        <v>3.858427604865999E-41</v>
      </c>
      <c r="AE37" s="5">
        <f t="shared" si="68"/>
        <v>4.1108925755919755E-41</v>
      </c>
      <c r="AF37" s="5">
        <f t="shared" si="68"/>
        <v>4.3713575463179521E-41</v>
      </c>
      <c r="AG37" s="5">
        <f t="shared" si="68"/>
        <v>4.6398225170438963E-41</v>
      </c>
      <c r="AH37" s="5">
        <f t="shared" si="68"/>
        <v>4.9162874877698732E-41</v>
      </c>
      <c r="AI37" s="5">
        <f t="shared" si="68"/>
        <v>5.2007524584958508E-41</v>
      </c>
      <c r="AJ37" s="5">
        <f t="shared" si="72"/>
        <v>5.493217429221829E-41</v>
      </c>
      <c r="AK37" s="5">
        <f t="shared" si="72"/>
        <v>5.7936823999477702E-41</v>
      </c>
      <c r="AL37" s="5">
        <f t="shared" si="72"/>
        <v>6.1021473706737487E-41</v>
      </c>
      <c r="AM37" s="5">
        <f t="shared" si="72"/>
        <v>6.4186123413997269E-41</v>
      </c>
      <c r="AN37" s="5">
        <f t="shared" si="72"/>
        <v>6.743077312125667E-41</v>
      </c>
      <c r="AO37" s="5">
        <f t="shared" si="72"/>
        <v>7.0755422828516455E-41</v>
      </c>
      <c r="AP37" s="5">
        <f t="shared" si="72"/>
        <v>7.4160072535776247E-41</v>
      </c>
      <c r="AQ37" s="5">
        <f t="shared" si="72"/>
        <v>7.7644722243036045E-41</v>
      </c>
      <c r="AR37" s="5">
        <f t="shared" si="72"/>
        <v>8.1209371950295411E-41</v>
      </c>
      <c r="AS37" s="5">
        <f t="shared" si="72"/>
        <v>8.4854021657555212E-41</v>
      </c>
      <c r="AT37" s="5">
        <f t="shared" si="72"/>
        <v>8.857867136481501E-41</v>
      </c>
      <c r="AU37" s="5">
        <f t="shared" si="72"/>
        <v>9.2383321072074824E-41</v>
      </c>
      <c r="AV37" s="5">
        <f t="shared" si="72"/>
        <v>9.6267970779334156E-41</v>
      </c>
      <c r="AW37" s="5">
        <f t="shared" si="72"/>
        <v>1.0023262048659396E-40</v>
      </c>
      <c r="AX37" s="5">
        <f t="shared" si="72"/>
        <v>1.0427727019385378E-40</v>
      </c>
      <c r="AY37" s="5">
        <f t="shared" si="72"/>
        <v>1.084019199011136E-40</v>
      </c>
      <c r="AZ37" s="5">
        <f t="shared" si="71"/>
        <v>1.1260656960837291E-40</v>
      </c>
      <c r="BA37" s="5">
        <f t="shared" si="71"/>
        <v>1.1689121931563275E-40</v>
      </c>
      <c r="BB37" s="5">
        <f t="shared" si="71"/>
        <v>1.2125586902289257E-40</v>
      </c>
      <c r="BC37" s="5">
        <f t="shared" si="71"/>
        <v>1.2570051873015186E-40</v>
      </c>
      <c r="BD37" s="5">
        <f t="shared" si="71"/>
        <v>1.7300417168010752E-40</v>
      </c>
      <c r="BE37" s="5">
        <f t="shared" si="71"/>
        <v>1.6778292967191032E-40</v>
      </c>
      <c r="BF37" s="5">
        <f t="shared" si="71"/>
        <v>1.6264168766371312E-40</v>
      </c>
      <c r="BG37" s="5">
        <f t="shared" si="69"/>
        <v>1.5758044565551652E-40</v>
      </c>
      <c r="BH37" s="5">
        <f t="shared" si="69"/>
        <v>1.5259920364731931E-40</v>
      </c>
      <c r="BI37" s="5">
        <f t="shared" si="69"/>
        <v>1.4769796163912211E-40</v>
      </c>
      <c r="BJ37" s="5">
        <f t="shared" si="69"/>
        <v>1.4287671963092492E-40</v>
      </c>
      <c r="BK37" s="5">
        <f t="shared" si="69"/>
        <v>1.3813547762272831E-40</v>
      </c>
      <c r="BL37" s="5">
        <f t="shared" si="69"/>
        <v>1.3347423561453111E-40</v>
      </c>
      <c r="BM37" s="5">
        <f t="shared" si="69"/>
        <v>1.2889299360633392E-40</v>
      </c>
      <c r="BN37" s="5">
        <f t="shared" si="69"/>
        <v>1.2439175159813728E-40</v>
      </c>
      <c r="BO37" s="5">
        <f t="shared" si="69"/>
        <v>1.1997050958994008E-40</v>
      </c>
      <c r="BP37" s="5">
        <f t="shared" si="69"/>
        <v>1.1562926758174291E-40</v>
      </c>
      <c r="BQ37" s="5">
        <f t="shared" si="69"/>
        <v>1.1136802557354574E-40</v>
      </c>
      <c r="BR37" s="5">
        <f t="shared" si="69"/>
        <v>1.0718678356534907E-40</v>
      </c>
      <c r="BS37" s="5">
        <f t="shared" si="69"/>
        <v>1.0308554155715188E-40</v>
      </c>
      <c r="BT37" s="5">
        <f t="shared" si="69"/>
        <v>9.9064299548954712E-41</v>
      </c>
      <c r="BU37" s="5">
        <f t="shared" si="69"/>
        <v>9.5123057540757552E-41</v>
      </c>
      <c r="BV37" s="5">
        <f t="shared" si="69"/>
        <v>9.1261815532560857E-41</v>
      </c>
      <c r="BW37" s="5">
        <f t="shared" si="63"/>
        <v>8.7480573524364149E-41</v>
      </c>
      <c r="BX37" s="5">
        <f t="shared" si="57"/>
        <v>8.3779331516166978E-41</v>
      </c>
      <c r="BY37" s="5">
        <f t="shared" si="57"/>
        <v>8.0158089507969814E-41</v>
      </c>
      <c r="BZ37" s="5">
        <f t="shared" si="57"/>
        <v>7.6616847499773085E-41</v>
      </c>
      <c r="CA37" s="5">
        <f t="shared" si="57"/>
        <v>7.3155605491575924E-41</v>
      </c>
      <c r="CB37" s="5">
        <f t="shared" si="57"/>
        <v>6.9774363483378759E-41</v>
      </c>
      <c r="CC37" s="5">
        <f t="shared" si="57"/>
        <v>6.6473121475181611E-41</v>
      </c>
      <c r="CD37" s="5">
        <f t="shared" si="57"/>
        <v>6.3251879466984847E-41</v>
      </c>
      <c r="CE37" s="5">
        <f t="shared" si="57"/>
        <v>6.0110637458787702E-41</v>
      </c>
      <c r="CF37" s="5">
        <f t="shared" si="57"/>
        <v>5.7049395450590554E-41</v>
      </c>
      <c r="CG37" s="5">
        <f t="shared" si="57"/>
        <v>5.4068153442393769E-41</v>
      </c>
      <c r="CH37" s="5">
        <f t="shared" si="57"/>
        <v>5.1166911434196634E-41</v>
      </c>
      <c r="CI37" s="5">
        <f t="shared" si="57"/>
        <v>4.8345669425999495E-41</v>
      </c>
      <c r="CJ37" s="5">
        <f t="shared" si="57"/>
        <v>4.5604427417802358E-41</v>
      </c>
      <c r="CK37" s="5">
        <f t="shared" si="57"/>
        <v>4.2943185409605548E-41</v>
      </c>
      <c r="CL37" s="5">
        <f t="shared" si="57"/>
        <v>4.0361943401408419E-41</v>
      </c>
      <c r="CM37" s="5">
        <f t="shared" si="65"/>
        <v>3.7860701393211291E-41</v>
      </c>
      <c r="CN37" s="5">
        <f t="shared" si="65"/>
        <v>3.5439459385014171E-41</v>
      </c>
      <c r="CO37" s="5">
        <f t="shared" si="65"/>
        <v>3.3098217376817331E-41</v>
      </c>
      <c r="CP37" s="5">
        <f t="shared" si="65"/>
        <v>3.0836975368620214E-41</v>
      </c>
      <c r="CQ37" s="5">
        <f t="shared" si="66"/>
        <v>2.8655733360423097E-41</v>
      </c>
      <c r="CR37" s="5">
        <f t="shared" si="66"/>
        <v>2.6554491352225987E-41</v>
      </c>
      <c r="CS37" s="5">
        <f t="shared" si="66"/>
        <v>2.4533249344029124E-41</v>
      </c>
      <c r="CT37" s="5">
        <f t="shared" si="66"/>
        <v>2.2592007335832014E-41</v>
      </c>
      <c r="CU37" s="5">
        <f t="shared" si="66"/>
        <v>2.0730765327634912E-41</v>
      </c>
      <c r="CV37" s="5">
        <f t="shared" si="66"/>
        <v>1.8949523319438025E-41</v>
      </c>
      <c r="CW37" s="5">
        <f t="shared" si="66"/>
        <v>1.7248281311240922E-41</v>
      </c>
      <c r="CX37" s="5">
        <f t="shared" si="66"/>
        <v>1.5627039303043827E-41</v>
      </c>
      <c r="CY37" s="5">
        <f t="shared" si="66"/>
        <v>1.4085797294846735E-41</v>
      </c>
      <c r="CZ37" s="5">
        <f t="shared" si="66"/>
        <v>1.2624555286649821E-41</v>
      </c>
      <c r="DA37" s="5">
        <f t="shared" si="66"/>
        <v>1.124331327845273E-41</v>
      </c>
      <c r="DB37" s="5">
        <f t="shared" si="66"/>
        <v>9.9420712702556458E-42</v>
      </c>
      <c r="DC37" s="5">
        <f t="shared" si="66"/>
        <v>8.7208292620585655E-42</v>
      </c>
      <c r="DD37" s="5">
        <f t="shared" si="66"/>
        <v>7.5795872538616243E-42</v>
      </c>
      <c r="DE37" s="5">
        <f t="shared" si="66"/>
        <v>6.5183452456645457E-42</v>
      </c>
      <c r="DF37" s="5">
        <f t="shared" ref="DF37:DH55" si="73">IF($E37=0, 0, ($E37/ROUND($E37/DF$3,0)-DF$3)^2)</f>
        <v>5.5371032374674719E-42</v>
      </c>
      <c r="DG37" s="5">
        <f t="shared" si="73"/>
        <v>4.6358612292705079E-42</v>
      </c>
      <c r="DH37" s="5">
        <f t="shared" si="73"/>
        <v>3.8146192210734358E-42</v>
      </c>
    </row>
    <row r="38" spans="2:112" x14ac:dyDescent="0.25">
      <c r="B38" s="5">
        <f>'goccia (4)'!S19</f>
        <v>1.0657710240273857E-18</v>
      </c>
      <c r="D38">
        <f t="shared" si="64"/>
        <v>48</v>
      </c>
      <c r="E38" s="5">
        <f t="shared" si="50"/>
        <v>1.0657710240273857E-18</v>
      </c>
      <c r="F38" s="107">
        <f t="shared" si="53"/>
        <v>10.657710240273857</v>
      </c>
      <c r="G38" s="35"/>
      <c r="H38" s="100">
        <f t="shared" si="54"/>
        <v>1.5225300343248366E-19</v>
      </c>
      <c r="I38" s="35"/>
      <c r="J38" s="6"/>
      <c r="L38" s="5">
        <f t="shared" si="70"/>
        <v>5.0760244667831829E-42</v>
      </c>
      <c r="M38" s="5">
        <f t="shared" si="70"/>
        <v>4.2148230937896891E-42</v>
      </c>
      <c r="N38" s="5">
        <f t="shared" si="70"/>
        <v>3.4336217207962898E-42</v>
      </c>
      <c r="O38" s="5">
        <f t="shared" si="70"/>
        <v>2.7324203478027969E-42</v>
      </c>
      <c r="P38" s="5">
        <f t="shared" si="70"/>
        <v>2.1112189748093095E-42</v>
      </c>
      <c r="Q38" s="5">
        <f t="shared" si="70"/>
        <v>1.5700176018158273E-42</v>
      </c>
      <c r="R38" s="5">
        <f t="shared" si="70"/>
        <v>1.108816228822401E-42</v>
      </c>
      <c r="S38" s="5">
        <f t="shared" si="70"/>
        <v>7.276148558289198E-43</v>
      </c>
      <c r="T38" s="5">
        <f t="shared" si="70"/>
        <v>4.264134828354439E-43</v>
      </c>
      <c r="U38" s="5">
        <f t="shared" si="70"/>
        <v>2.0521210984197326E-43</v>
      </c>
      <c r="V38" s="5">
        <f t="shared" si="70"/>
        <v>6.4010736848520122E-44</v>
      </c>
      <c r="W38" s="5">
        <f t="shared" si="70"/>
        <v>2.8093638550505032E-45</v>
      </c>
      <c r="X38" s="5">
        <f t="shared" si="70"/>
        <v>2.1607990861586193E-44</v>
      </c>
      <c r="Y38" s="5">
        <f t="shared" si="70"/>
        <v>1.2040661786812719E-43</v>
      </c>
      <c r="Z38" s="5">
        <f t="shared" si="70"/>
        <v>2.9920524487464717E-43</v>
      </c>
      <c r="AA38" s="5">
        <f t="shared" si="70"/>
        <v>5.5800387188118915E-43</v>
      </c>
      <c r="AB38" s="5">
        <f t="shared" si="68"/>
        <v>8.968024988877364E-43</v>
      </c>
      <c r="AC38" s="5">
        <f t="shared" si="68"/>
        <v>1.3156011258942339E-42</v>
      </c>
      <c r="AD38" s="5">
        <f t="shared" si="68"/>
        <v>1.8143997529007821E-42</v>
      </c>
      <c r="AE38" s="5">
        <f t="shared" si="68"/>
        <v>2.3931983799073357E-42</v>
      </c>
      <c r="AF38" s="5">
        <f t="shared" si="68"/>
        <v>3.0519970069138947E-42</v>
      </c>
      <c r="AG38" s="5">
        <f t="shared" si="68"/>
        <v>3.790795633920365E-42</v>
      </c>
      <c r="AH38" s="5">
        <f t="shared" si="68"/>
        <v>4.6095942609269248E-42</v>
      </c>
      <c r="AI38" s="5">
        <f t="shared" si="68"/>
        <v>5.5083928879334906E-42</v>
      </c>
      <c r="AJ38" s="5">
        <f t="shared" si="72"/>
        <v>6.4871915149400611E-42</v>
      </c>
      <c r="AK38" s="5">
        <f t="shared" si="72"/>
        <v>7.545990141946505E-42</v>
      </c>
      <c r="AL38" s="5">
        <f t="shared" si="72"/>
        <v>8.6847887689530766E-42</v>
      </c>
      <c r="AM38" s="5">
        <f t="shared" si="72"/>
        <v>9.9035873959596523E-42</v>
      </c>
      <c r="AN38" s="5">
        <f t="shared" si="72"/>
        <v>1.1202386022966074E-41</v>
      </c>
      <c r="AO38" s="5">
        <f t="shared" si="72"/>
        <v>1.2581184649972651E-41</v>
      </c>
      <c r="AP38" s="5">
        <f t="shared" si="72"/>
        <v>1.4039983276979235E-41</v>
      </c>
      <c r="AQ38" s="5">
        <f t="shared" si="72"/>
        <v>1.5578781903985824E-41</v>
      </c>
      <c r="AR38" s="5">
        <f t="shared" si="72"/>
        <v>1.7197580530992217E-41</v>
      </c>
      <c r="AS38" s="5">
        <f t="shared" si="72"/>
        <v>1.8896379157998808E-41</v>
      </c>
      <c r="AT38" s="5">
        <f t="shared" si="72"/>
        <v>2.0675177785005401E-41</v>
      </c>
      <c r="AU38" s="5">
        <f t="shared" si="72"/>
        <v>2.2533976412012003E-41</v>
      </c>
      <c r="AV38" s="5">
        <f t="shared" si="72"/>
        <v>2.4472775039018369E-41</v>
      </c>
      <c r="AW38" s="5">
        <f t="shared" si="72"/>
        <v>2.6491573666024971E-41</v>
      </c>
      <c r="AX38" s="5">
        <f t="shared" si="72"/>
        <v>2.8590372293031575E-41</v>
      </c>
      <c r="AY38" s="5">
        <f t="shared" si="72"/>
        <v>3.0769170920038186E-41</v>
      </c>
      <c r="AZ38" s="5">
        <f t="shared" si="71"/>
        <v>3.3027969547044527E-41</v>
      </c>
      <c r="BA38" s="5">
        <f t="shared" si="71"/>
        <v>3.5366768174051141E-41</v>
      </c>
      <c r="BB38" s="5">
        <f t="shared" si="71"/>
        <v>3.7785566801057761E-41</v>
      </c>
      <c r="BC38" s="5">
        <f t="shared" si="71"/>
        <v>4.0284365428064077E-41</v>
      </c>
      <c r="BD38" s="5">
        <f t="shared" si="71"/>
        <v>4.2863164055070695E-41</v>
      </c>
      <c r="BE38" s="5">
        <f t="shared" si="71"/>
        <v>4.552196268207732E-41</v>
      </c>
      <c r="BF38" s="5">
        <f t="shared" si="71"/>
        <v>4.8260761309083951E-41</v>
      </c>
      <c r="BG38" s="5">
        <f t="shared" si="69"/>
        <v>5.1079559936090242E-41</v>
      </c>
      <c r="BH38" s="5">
        <f t="shared" si="69"/>
        <v>5.3978358563096866E-41</v>
      </c>
      <c r="BI38" s="5">
        <f t="shared" si="69"/>
        <v>5.6957157190103507E-41</v>
      </c>
      <c r="BJ38" s="5">
        <f t="shared" si="69"/>
        <v>6.0015955817110145E-41</v>
      </c>
      <c r="BK38" s="5">
        <f t="shared" si="69"/>
        <v>6.3154754444116412E-41</v>
      </c>
      <c r="BL38" s="5">
        <f t="shared" si="69"/>
        <v>6.6373553071123052E-41</v>
      </c>
      <c r="BM38" s="5">
        <f t="shared" si="69"/>
        <v>6.9672351698129699E-41</v>
      </c>
      <c r="BN38" s="5">
        <f t="shared" si="69"/>
        <v>7.3051150325135945E-41</v>
      </c>
      <c r="BO38" s="5">
        <f t="shared" si="69"/>
        <v>7.6509948952142595E-41</v>
      </c>
      <c r="BP38" s="5">
        <f t="shared" si="69"/>
        <v>8.0048747579149241E-41</v>
      </c>
      <c r="BQ38" s="5">
        <f t="shared" si="69"/>
        <v>8.3667546206155905E-41</v>
      </c>
      <c r="BR38" s="5">
        <f t="shared" si="69"/>
        <v>8.7366344833162116E-41</v>
      </c>
      <c r="BS38" s="5">
        <f t="shared" si="69"/>
        <v>9.1145143460168782E-41</v>
      </c>
      <c r="BT38" s="5">
        <f t="shared" si="69"/>
        <v>9.5003942087175435E-41</v>
      </c>
      <c r="BU38" s="5">
        <f t="shared" si="69"/>
        <v>9.8942740714182125E-41</v>
      </c>
      <c r="BV38" s="5">
        <f t="shared" si="69"/>
        <v>1.0296153934118831E-40</v>
      </c>
      <c r="BW38" s="5">
        <f t="shared" si="63"/>
        <v>1.0706033796819448E-40</v>
      </c>
      <c r="BX38" s="5">
        <f t="shared" si="57"/>
        <v>1.1123913659520115E-40</v>
      </c>
      <c r="BY38" s="5">
        <f t="shared" si="57"/>
        <v>1.1549793522220781E-40</v>
      </c>
      <c r="BZ38" s="5">
        <f t="shared" si="57"/>
        <v>1.1983673384921396E-40</v>
      </c>
      <c r="CA38" s="5">
        <f t="shared" si="57"/>
        <v>1.2425553247622065E-40</v>
      </c>
      <c r="CB38" s="5">
        <f t="shared" si="57"/>
        <v>1.2875433110322732E-40</v>
      </c>
      <c r="CC38" s="5">
        <f t="shared" si="57"/>
        <v>1.3333312973023401E-40</v>
      </c>
      <c r="CD38" s="5">
        <f t="shared" si="57"/>
        <v>1.8573612140242499E-40</v>
      </c>
      <c r="CE38" s="5">
        <f t="shared" si="57"/>
        <v>1.803247198005991E-40</v>
      </c>
      <c r="CF38" s="5">
        <f t="shared" si="57"/>
        <v>1.749933181987732E-40</v>
      </c>
      <c r="CG38" s="5">
        <f t="shared" si="57"/>
        <v>1.6974191659694795E-40</v>
      </c>
      <c r="CH38" s="5">
        <f t="shared" si="57"/>
        <v>1.6457051499512205E-40</v>
      </c>
      <c r="CI38" s="5">
        <f t="shared" si="57"/>
        <v>1.5947911339329618E-40</v>
      </c>
      <c r="CJ38" s="5">
        <f t="shared" si="57"/>
        <v>1.5446771179147029E-40</v>
      </c>
      <c r="CK38" s="5">
        <f t="shared" si="57"/>
        <v>1.49536310189645E-40</v>
      </c>
      <c r="CL38" s="5">
        <f t="shared" si="57"/>
        <v>1.4468490858781913E-40</v>
      </c>
      <c r="CM38" s="5">
        <f t="shared" si="65"/>
        <v>1.3991350698599326E-40</v>
      </c>
      <c r="CN38" s="5">
        <f t="shared" si="65"/>
        <v>1.3522210538416738E-40</v>
      </c>
      <c r="CO38" s="5">
        <f t="shared" si="65"/>
        <v>1.3061070378234208E-40</v>
      </c>
      <c r="CP38" s="5">
        <f t="shared" si="65"/>
        <v>1.2607930218051621E-40</v>
      </c>
      <c r="CQ38" s="5">
        <f t="shared" ref="CQ38:DF56" si="74">IF($E38=0, 0, ($E38/ROUND($E38/CQ$3,0)-CQ$3)^2)</f>
        <v>1.2162790057869035E-40</v>
      </c>
      <c r="CR38" s="5">
        <f t="shared" si="74"/>
        <v>1.172564989768645E-40</v>
      </c>
      <c r="CS38" s="5">
        <f t="shared" si="74"/>
        <v>1.1296509737503916E-40</v>
      </c>
      <c r="CT38" s="5">
        <f t="shared" si="74"/>
        <v>1.087536957732133E-40</v>
      </c>
      <c r="CU38" s="5">
        <f t="shared" si="74"/>
        <v>1.0462229417138744E-40</v>
      </c>
      <c r="CV38" s="5">
        <f t="shared" si="74"/>
        <v>1.0057089256956208E-40</v>
      </c>
      <c r="CW38" s="5">
        <f t="shared" si="74"/>
        <v>9.6599490967736243E-41</v>
      </c>
      <c r="CX38" s="5">
        <f t="shared" si="74"/>
        <v>9.2708089365910409E-41</v>
      </c>
      <c r="CY38" s="5">
        <f t="shared" si="74"/>
        <v>8.889668776408456E-41</v>
      </c>
      <c r="CZ38" s="5">
        <f t="shared" si="74"/>
        <v>8.5165286162259177E-41</v>
      </c>
      <c r="DA38" s="5">
        <f t="shared" si="74"/>
        <v>8.1513884560433342E-41</v>
      </c>
      <c r="DB38" s="5">
        <f t="shared" si="74"/>
        <v>7.7942482958607503E-41</v>
      </c>
      <c r="DC38" s="5">
        <f t="shared" si="74"/>
        <v>7.4451081356781682E-41</v>
      </c>
      <c r="DD38" s="5">
        <f t="shared" si="74"/>
        <v>7.1039679754956264E-41</v>
      </c>
      <c r="DE38" s="5">
        <f t="shared" si="74"/>
        <v>6.7708278153130445E-41</v>
      </c>
      <c r="DF38" s="5">
        <f t="shared" si="74"/>
        <v>6.4456876551304622E-41</v>
      </c>
      <c r="DG38" s="5">
        <f t="shared" si="73"/>
        <v>6.1285474949479184E-41</v>
      </c>
      <c r="DH38" s="5">
        <f t="shared" si="73"/>
        <v>5.8194073347653364E-41</v>
      </c>
    </row>
    <row r="39" spans="2:112" x14ac:dyDescent="0.25">
      <c r="B39" s="5">
        <f>'goccia (5)'!M16</f>
        <v>3.5624086811519094E-19</v>
      </c>
      <c r="D39">
        <f t="shared" si="64"/>
        <v>51</v>
      </c>
      <c r="E39" s="5">
        <f t="shared" si="50"/>
        <v>3.5624086811519094E-19</v>
      </c>
      <c r="F39" s="107">
        <f t="shared" si="53"/>
        <v>3.5624086811519096</v>
      </c>
      <c r="G39" s="35"/>
      <c r="H39" s="100">
        <f t="shared" si="54"/>
        <v>1.7812043405759547E-19</v>
      </c>
      <c r="I39" s="35"/>
      <c r="J39" s="6"/>
      <c r="L39" s="5">
        <f t="shared" si="70"/>
        <v>7.9075881158757533E-40</v>
      </c>
      <c r="M39" s="5">
        <f t="shared" si="70"/>
        <v>7.7955063796453678E-40</v>
      </c>
      <c r="N39" s="5">
        <f t="shared" si="70"/>
        <v>7.6842246434149968E-40</v>
      </c>
      <c r="O39" s="5">
        <f t="shared" si="70"/>
        <v>7.5737429071846111E-40</v>
      </c>
      <c r="P39" s="5">
        <f t="shared" si="70"/>
        <v>7.4640611709542252E-40</v>
      </c>
      <c r="Q39" s="5">
        <f t="shared" si="70"/>
        <v>7.3551794347238391E-40</v>
      </c>
      <c r="R39" s="5">
        <f t="shared" si="70"/>
        <v>7.2470976984934668E-40</v>
      </c>
      <c r="S39" s="5">
        <f t="shared" si="70"/>
        <v>7.1398159622630813E-40</v>
      </c>
      <c r="T39" s="5">
        <f t="shared" si="70"/>
        <v>7.0333342260326965E-40</v>
      </c>
      <c r="U39" s="5">
        <f t="shared" si="70"/>
        <v>6.9276524898023107E-40</v>
      </c>
      <c r="V39" s="5">
        <f t="shared" si="70"/>
        <v>6.8227707535719378E-40</v>
      </c>
      <c r="W39" s="5">
        <f t="shared" si="70"/>
        <v>6.7186890173415526E-40</v>
      </c>
      <c r="X39" s="5">
        <f t="shared" si="70"/>
        <v>6.6154072811111672E-40</v>
      </c>
      <c r="Y39" s="5">
        <f t="shared" si="70"/>
        <v>6.5129255448807817E-40</v>
      </c>
      <c r="Z39" s="5">
        <f t="shared" si="70"/>
        <v>6.4112438086504091E-40</v>
      </c>
      <c r="AA39" s="5">
        <f t="shared" si="70"/>
        <v>6.3103620724200242E-40</v>
      </c>
      <c r="AB39" s="5">
        <f t="shared" si="68"/>
        <v>6.2102803361896391E-40</v>
      </c>
      <c r="AC39" s="5">
        <f t="shared" si="68"/>
        <v>6.1109985999592652E-40</v>
      </c>
      <c r="AD39" s="5">
        <f t="shared" si="68"/>
        <v>6.0125168637288807E-40</v>
      </c>
      <c r="AE39" s="5">
        <f t="shared" si="68"/>
        <v>5.9148351274984951E-40</v>
      </c>
      <c r="AF39" s="5">
        <f t="shared" si="68"/>
        <v>5.8179533912681103E-40</v>
      </c>
      <c r="AG39" s="5">
        <f t="shared" si="68"/>
        <v>5.7218716550377367E-40</v>
      </c>
      <c r="AH39" s="5">
        <f t="shared" si="68"/>
        <v>5.6265899188073516E-40</v>
      </c>
      <c r="AI39" s="5">
        <f t="shared" si="68"/>
        <v>5.5321081825769664E-40</v>
      </c>
      <c r="AJ39" s="5">
        <f t="shared" si="72"/>
        <v>5.4384264463465818E-40</v>
      </c>
      <c r="AK39" s="5">
        <f t="shared" si="72"/>
        <v>5.3455447101162077E-40</v>
      </c>
      <c r="AL39" s="5">
        <f t="shared" si="72"/>
        <v>5.2534629738858228E-40</v>
      </c>
      <c r="AM39" s="5">
        <f t="shared" si="72"/>
        <v>5.1621812376554378E-40</v>
      </c>
      <c r="AN39" s="5">
        <f t="shared" si="72"/>
        <v>5.0716995014250641E-40</v>
      </c>
      <c r="AO39" s="5">
        <f t="shared" si="72"/>
        <v>4.9820177651946789E-40</v>
      </c>
      <c r="AP39" s="5">
        <f t="shared" si="72"/>
        <v>4.8931360289642943E-40</v>
      </c>
      <c r="AQ39" s="5">
        <f t="shared" si="72"/>
        <v>4.8050542927339095E-40</v>
      </c>
      <c r="AR39" s="5">
        <f t="shared" si="72"/>
        <v>4.7177725565035353E-40</v>
      </c>
      <c r="AS39" s="5">
        <f t="shared" si="72"/>
        <v>4.6312908202731503E-40</v>
      </c>
      <c r="AT39" s="5">
        <f t="shared" si="72"/>
        <v>4.545609084042766E-40</v>
      </c>
      <c r="AU39" s="5">
        <f t="shared" si="72"/>
        <v>4.4607273478123807E-40</v>
      </c>
      <c r="AV39" s="5">
        <f t="shared" si="72"/>
        <v>4.3766456115820067E-40</v>
      </c>
      <c r="AW39" s="5">
        <f t="shared" si="72"/>
        <v>4.2933638753516219E-40</v>
      </c>
      <c r="AX39" s="5">
        <f t="shared" si="72"/>
        <v>4.2108821391212371E-40</v>
      </c>
      <c r="AY39" s="5">
        <f t="shared" si="72"/>
        <v>4.1292004028908529E-40</v>
      </c>
      <c r="AZ39" s="5">
        <f t="shared" si="71"/>
        <v>4.0483186666604783E-40</v>
      </c>
      <c r="BA39" s="5">
        <f t="shared" si="71"/>
        <v>3.968236930430093E-40</v>
      </c>
      <c r="BB39" s="5">
        <f t="shared" si="71"/>
        <v>3.8889551941997092E-40</v>
      </c>
      <c r="BC39" s="5">
        <f t="shared" si="71"/>
        <v>3.8104734579693343E-40</v>
      </c>
      <c r="BD39" s="5">
        <f t="shared" si="71"/>
        <v>3.7327917217389494E-40</v>
      </c>
      <c r="BE39" s="5">
        <f t="shared" si="71"/>
        <v>3.6559099855085652E-40</v>
      </c>
      <c r="BF39" s="5">
        <f t="shared" si="71"/>
        <v>3.5798282492781808E-40</v>
      </c>
      <c r="BG39" s="5">
        <f t="shared" si="69"/>
        <v>3.5045465130478053E-40</v>
      </c>
      <c r="BH39" s="5">
        <f t="shared" si="69"/>
        <v>3.4300647768174211E-40</v>
      </c>
      <c r="BI39" s="5">
        <f t="shared" si="69"/>
        <v>3.3563830405870368E-40</v>
      </c>
      <c r="BJ39" s="5">
        <f t="shared" si="69"/>
        <v>3.2835013043566523E-40</v>
      </c>
      <c r="BK39" s="5">
        <f t="shared" si="69"/>
        <v>3.211419568126277E-40</v>
      </c>
      <c r="BL39" s="5">
        <f t="shared" si="69"/>
        <v>3.1401378318958927E-40</v>
      </c>
      <c r="BM39" s="5">
        <f t="shared" si="69"/>
        <v>3.0696560956655086E-40</v>
      </c>
      <c r="BN39" s="5">
        <f t="shared" si="69"/>
        <v>2.9999743594351325E-40</v>
      </c>
      <c r="BO39" s="5">
        <f t="shared" si="69"/>
        <v>2.9310926232047486E-40</v>
      </c>
      <c r="BP39" s="5">
        <f t="shared" si="69"/>
        <v>2.8630108869743645E-40</v>
      </c>
      <c r="BQ39" s="5">
        <f t="shared" si="69"/>
        <v>2.7957291507439802E-40</v>
      </c>
      <c r="BR39" s="5">
        <f t="shared" si="69"/>
        <v>2.7292474145136044E-40</v>
      </c>
      <c r="BS39" s="5">
        <f t="shared" si="69"/>
        <v>2.6635656782832203E-40</v>
      </c>
      <c r="BT39" s="5">
        <f t="shared" si="69"/>
        <v>2.5986839420528361E-40</v>
      </c>
      <c r="BU39" s="5">
        <f t="shared" si="69"/>
        <v>2.5346022058224521E-40</v>
      </c>
      <c r="BV39" s="5">
        <f t="shared" si="69"/>
        <v>2.4713204695920758E-40</v>
      </c>
      <c r="BW39" s="5">
        <f t="shared" si="63"/>
        <v>2.4088387333616993E-40</v>
      </c>
      <c r="BX39" s="5">
        <f t="shared" si="57"/>
        <v>2.3471569971313153E-40</v>
      </c>
      <c r="BY39" s="5">
        <f t="shared" si="57"/>
        <v>2.2862752609009316E-40</v>
      </c>
      <c r="BZ39" s="5">
        <f t="shared" si="57"/>
        <v>2.2261935246705547E-40</v>
      </c>
      <c r="CA39" s="5">
        <f t="shared" si="57"/>
        <v>2.1669117884401707E-40</v>
      </c>
      <c r="CB39" s="5">
        <f t="shared" si="57"/>
        <v>2.108430052209787E-40</v>
      </c>
      <c r="CC39" s="5">
        <f t="shared" ref="CC39:CR55" si="75">IF($E39=0, 0, ($E39/ROUND($E39/CC$3,0)-CC$3)^2)</f>
        <v>2.0507483159794032E-40</v>
      </c>
      <c r="CD39" s="5">
        <f t="shared" si="75"/>
        <v>1.9938665797490261E-40</v>
      </c>
      <c r="CE39" s="5">
        <f t="shared" si="75"/>
        <v>1.9377848435186424E-40</v>
      </c>
      <c r="CF39" s="5">
        <f t="shared" si="75"/>
        <v>1.8825031072882586E-40</v>
      </c>
      <c r="CG39" s="5">
        <f t="shared" si="75"/>
        <v>1.8280213710578815E-40</v>
      </c>
      <c r="CH39" s="5">
        <f t="shared" si="75"/>
        <v>1.7743396348274978E-40</v>
      </c>
      <c r="CI39" s="5">
        <f t="shared" si="75"/>
        <v>1.721457898597114E-40</v>
      </c>
      <c r="CJ39" s="5">
        <f t="shared" si="75"/>
        <v>1.6693761623667304E-40</v>
      </c>
      <c r="CK39" s="5">
        <f t="shared" si="75"/>
        <v>1.618094426136353E-40</v>
      </c>
      <c r="CL39" s="5">
        <f t="shared" si="75"/>
        <v>1.5676126899059693E-40</v>
      </c>
      <c r="CM39" s="5">
        <f t="shared" si="75"/>
        <v>1.5179309536755857E-40</v>
      </c>
      <c r="CN39" s="5">
        <f t="shared" si="75"/>
        <v>1.4690492174452022E-40</v>
      </c>
      <c r="CO39" s="5">
        <f t="shared" si="75"/>
        <v>1.4209674812148245E-40</v>
      </c>
      <c r="CP39" s="5">
        <f t="shared" si="75"/>
        <v>1.3736857449844411E-40</v>
      </c>
      <c r="CQ39" s="5">
        <f t="shared" si="75"/>
        <v>1.3272040087540575E-40</v>
      </c>
      <c r="CR39" s="5">
        <f t="shared" si="75"/>
        <v>1.2815222725236741E-40</v>
      </c>
      <c r="CS39" s="5">
        <f t="shared" si="74"/>
        <v>1.2366405362932962E-40</v>
      </c>
      <c r="CT39" s="5">
        <f t="shared" si="74"/>
        <v>1.1925588000629127E-40</v>
      </c>
      <c r="CU39" s="5">
        <f t="shared" si="74"/>
        <v>1.1492770638325294E-40</v>
      </c>
      <c r="CV39" s="5">
        <f t="shared" si="74"/>
        <v>1.1067953276021511E-40</v>
      </c>
      <c r="CW39" s="5">
        <f t="shared" si="74"/>
        <v>1.0651135913717678E-40</v>
      </c>
      <c r="CX39" s="5">
        <f t="shared" si="74"/>
        <v>1.0242318551413845E-40</v>
      </c>
      <c r="CY39" s="5">
        <f t="shared" si="74"/>
        <v>9.8415011891100129E-41</v>
      </c>
      <c r="CZ39" s="5">
        <f t="shared" si="74"/>
        <v>9.4486838268062284E-41</v>
      </c>
      <c r="DA39" s="5">
        <f t="shared" si="74"/>
        <v>9.0638664645023956E-41</v>
      </c>
      <c r="DB39" s="5">
        <f t="shared" si="74"/>
        <v>8.6870491021985646E-41</v>
      </c>
      <c r="DC39" s="5">
        <f t="shared" si="74"/>
        <v>8.3182317398947332E-41</v>
      </c>
      <c r="DD39" s="5">
        <f t="shared" si="74"/>
        <v>7.9574143775909462E-41</v>
      </c>
      <c r="DE39" s="5">
        <f t="shared" si="74"/>
        <v>7.6045970152871151E-41</v>
      </c>
      <c r="DF39" s="5">
        <f t="shared" si="74"/>
        <v>7.2597796529832847E-41</v>
      </c>
      <c r="DG39" s="5">
        <f t="shared" si="73"/>
        <v>6.9229622906794946E-41</v>
      </c>
      <c r="DH39" s="5">
        <f t="shared" si="73"/>
        <v>6.5941449283756645E-41</v>
      </c>
    </row>
    <row r="40" spans="2:112" x14ac:dyDescent="0.25">
      <c r="B40" s="5">
        <f>'goccia (5)'!M17</f>
        <v>3.1193948054391402E-19</v>
      </c>
      <c r="D40">
        <f t="shared" si="64"/>
        <v>52</v>
      </c>
      <c r="E40" s="5">
        <f t="shared" si="50"/>
        <v>3.1193948054391402E-19</v>
      </c>
      <c r="F40" s="107">
        <f t="shared" si="53"/>
        <v>3.1193948054391401</v>
      </c>
      <c r="G40" s="35"/>
      <c r="H40" s="100">
        <f t="shared" si="54"/>
        <v>1.5596974027195701E-19</v>
      </c>
      <c r="I40" s="35"/>
      <c r="J40" s="6"/>
      <c r="L40" s="5">
        <f t="shared" si="70"/>
        <v>3.5637798914625401E-41</v>
      </c>
      <c r="M40" s="5">
        <f t="shared" si="70"/>
        <v>3.3289902805842518E-41</v>
      </c>
      <c r="N40" s="5">
        <f t="shared" si="70"/>
        <v>3.1022006697059911E-41</v>
      </c>
      <c r="O40" s="5">
        <f t="shared" si="70"/>
        <v>2.8834110588277031E-41</v>
      </c>
      <c r="P40" s="5">
        <f t="shared" si="70"/>
        <v>2.6726214479494152E-41</v>
      </c>
      <c r="Q40" s="5">
        <f t="shared" si="70"/>
        <v>2.469831837071128E-41</v>
      </c>
      <c r="R40" s="5">
        <f t="shared" si="70"/>
        <v>2.2750422261928646E-41</v>
      </c>
      <c r="S40" s="5">
        <f t="shared" si="70"/>
        <v>2.0882526153145777E-41</v>
      </c>
      <c r="T40" s="5">
        <f t="shared" si="70"/>
        <v>1.9094630044362912E-41</v>
      </c>
      <c r="U40" s="5">
        <f t="shared" si="70"/>
        <v>1.7386733935580054E-41</v>
      </c>
      <c r="V40" s="5">
        <f t="shared" si="70"/>
        <v>1.5758837826797393E-41</v>
      </c>
      <c r="W40" s="5">
        <f t="shared" si="70"/>
        <v>1.4210941718014535E-41</v>
      </c>
      <c r="X40" s="5">
        <f t="shared" si="70"/>
        <v>1.2743045609231681E-41</v>
      </c>
      <c r="Y40" s="5">
        <f t="shared" si="70"/>
        <v>1.1355149500448834E-41</v>
      </c>
      <c r="Z40" s="5">
        <f t="shared" si="70"/>
        <v>1.0047253391666145E-41</v>
      </c>
      <c r="AA40" s="5">
        <f t="shared" si="70"/>
        <v>8.8193572828832981E-42</v>
      </c>
      <c r="AB40" s="5">
        <f t="shared" si="68"/>
        <v>7.6714611741004579E-42</v>
      </c>
      <c r="AC40" s="5">
        <f t="shared" si="68"/>
        <v>6.6035650653177455E-42</v>
      </c>
      <c r="AD40" s="5">
        <f t="shared" si="68"/>
        <v>5.6156689565349058E-42</v>
      </c>
      <c r="AE40" s="5">
        <f t="shared" si="68"/>
        <v>4.7077728477520709E-42</v>
      </c>
      <c r="AF40" s="5">
        <f t="shared" si="68"/>
        <v>3.8798767389692412E-42</v>
      </c>
      <c r="AG40" s="5">
        <f t="shared" si="68"/>
        <v>3.131980630186503E-42</v>
      </c>
      <c r="AH40" s="5">
        <f t="shared" si="68"/>
        <v>2.4640845214036745E-42</v>
      </c>
      <c r="AI40" s="5">
        <f t="shared" si="68"/>
        <v>1.8761884126208514E-42</v>
      </c>
      <c r="AJ40" s="5">
        <f t="shared" si="72"/>
        <v>1.3682923038380336E-42</v>
      </c>
      <c r="AK40" s="5">
        <f t="shared" si="72"/>
        <v>9.4039619505526795E-43</v>
      </c>
      <c r="AL40" s="5">
        <f t="shared" si="72"/>
        <v>5.9250008627245112E-43</v>
      </c>
      <c r="AM40" s="5">
        <f t="shared" si="72"/>
        <v>3.2460397748963975E-43</v>
      </c>
      <c r="AN40" s="5">
        <f t="shared" si="72"/>
        <v>1.3670786870685143E-43</v>
      </c>
      <c r="AO40" s="5">
        <f t="shared" si="72"/>
        <v>2.8811759924041001E-44</v>
      </c>
      <c r="AP40" s="5">
        <f t="shared" si="72"/>
        <v>9.1565114123588794E-46</v>
      </c>
      <c r="AQ40" s="5">
        <f t="shared" si="72"/>
        <v>5.3019542358436081E-44</v>
      </c>
      <c r="AR40" s="5">
        <f t="shared" si="72"/>
        <v>1.8512343357562088E-43</v>
      </c>
      <c r="AS40" s="5">
        <f t="shared" si="72"/>
        <v>3.9722732479282205E-43</v>
      </c>
      <c r="AT40" s="5">
        <f t="shared" si="72"/>
        <v>6.8933121601002853E-43</v>
      </c>
      <c r="AU40" s="5">
        <f t="shared" si="72"/>
        <v>1.0614351072272404E-42</v>
      </c>
      <c r="AV40" s="5">
        <f t="shared" si="72"/>
        <v>1.5135389984443984E-42</v>
      </c>
      <c r="AW40" s="5">
        <f t="shared" si="72"/>
        <v>2.0456428896616112E-42</v>
      </c>
      <c r="AX40" s="5">
        <f t="shared" si="72"/>
        <v>2.6577467808788293E-42</v>
      </c>
      <c r="AY40" s="5">
        <f t="shared" si="72"/>
        <v>3.3498506720960528E-42</v>
      </c>
      <c r="AZ40" s="5">
        <f t="shared" si="71"/>
        <v>4.1219545633131835E-42</v>
      </c>
      <c r="BA40" s="5">
        <f t="shared" si="71"/>
        <v>4.9740584545304081E-42</v>
      </c>
      <c r="BB40" s="5">
        <f t="shared" si="71"/>
        <v>5.906162345747638E-42</v>
      </c>
      <c r="BC40" s="5">
        <f t="shared" si="71"/>
        <v>6.9182662369647459E-42</v>
      </c>
      <c r="BD40" s="5">
        <f t="shared" si="71"/>
        <v>8.0103701281819763E-42</v>
      </c>
      <c r="BE40" s="5">
        <f t="shared" si="71"/>
        <v>9.1824740193992134E-42</v>
      </c>
      <c r="BF40" s="5">
        <f t="shared" si="71"/>
        <v>1.0434577910616454E-41</v>
      </c>
      <c r="BG40" s="5">
        <f t="shared" si="69"/>
        <v>1.1766681801833535E-41</v>
      </c>
      <c r="BH40" s="5">
        <f t="shared" si="69"/>
        <v>1.3178785693050777E-41</v>
      </c>
      <c r="BI40" s="5">
        <f t="shared" si="69"/>
        <v>1.4670889584268025E-41</v>
      </c>
      <c r="BJ40" s="5">
        <f t="shared" si="69"/>
        <v>1.624299347548528E-41</v>
      </c>
      <c r="BK40" s="5">
        <f t="shared" si="69"/>
        <v>1.7895097366702332E-41</v>
      </c>
      <c r="BL40" s="5">
        <f t="shared" si="69"/>
        <v>1.9627201257919588E-41</v>
      </c>
      <c r="BM40" s="5">
        <f t="shared" si="69"/>
        <v>2.1439305149136847E-41</v>
      </c>
      <c r="BN40" s="5">
        <f t="shared" si="69"/>
        <v>2.3331409040353879E-41</v>
      </c>
      <c r="BO40" s="5">
        <f t="shared" si="69"/>
        <v>2.5303512931571139E-41</v>
      </c>
      <c r="BP40" s="5">
        <f t="shared" si="69"/>
        <v>2.7355616822788405E-41</v>
      </c>
      <c r="BQ40" s="5">
        <f t="shared" si="69"/>
        <v>2.9487720714005673E-41</v>
      </c>
      <c r="BR40" s="5">
        <f t="shared" si="69"/>
        <v>3.1699824605222683E-41</v>
      </c>
      <c r="BS40" s="5">
        <f t="shared" si="69"/>
        <v>3.3991928496439954E-41</v>
      </c>
      <c r="BT40" s="5">
        <f t="shared" si="69"/>
        <v>3.6364032387657231E-41</v>
      </c>
      <c r="BU40" s="5">
        <f t="shared" si="69"/>
        <v>3.8816136278874511E-41</v>
      </c>
      <c r="BV40" s="5">
        <f t="shared" si="69"/>
        <v>4.1348240170091491E-41</v>
      </c>
      <c r="BW40" s="5">
        <f t="shared" si="63"/>
        <v>4.3960344061308457E-41</v>
      </c>
      <c r="BX40" s="5">
        <f t="shared" ref="BX40:CM56" si="76">IF($E40=0, 0, ($E40/ROUND($E40/BX$3,0)-BX$3)^2)</f>
        <v>4.6652447952525735E-41</v>
      </c>
      <c r="BY40" s="5">
        <f t="shared" si="76"/>
        <v>4.9424551843743021E-41</v>
      </c>
      <c r="BZ40" s="5">
        <f t="shared" si="76"/>
        <v>5.2276655734959956E-41</v>
      </c>
      <c r="CA40" s="5">
        <f t="shared" si="76"/>
        <v>5.5208759626177244E-41</v>
      </c>
      <c r="CB40" s="5">
        <f t="shared" si="76"/>
        <v>5.8220863517394539E-41</v>
      </c>
      <c r="CC40" s="5">
        <f t="shared" si="76"/>
        <v>6.131296740861183E-41</v>
      </c>
      <c r="CD40" s="5">
        <f t="shared" si="76"/>
        <v>6.4485071299828751E-41</v>
      </c>
      <c r="CE40" s="5">
        <f t="shared" si="76"/>
        <v>6.7737175191046046E-41</v>
      </c>
      <c r="CF40" s="5">
        <f t="shared" si="76"/>
        <v>7.1069279082263347E-41</v>
      </c>
      <c r="CG40" s="5">
        <f t="shared" si="76"/>
        <v>7.4481382973480236E-41</v>
      </c>
      <c r="CH40" s="5">
        <f t="shared" si="76"/>
        <v>7.797348686469754E-41</v>
      </c>
      <c r="CI40" s="5">
        <f t="shared" si="76"/>
        <v>8.1545590755914851E-41</v>
      </c>
      <c r="CJ40" s="5">
        <f t="shared" si="76"/>
        <v>8.5197694647132168E-41</v>
      </c>
      <c r="CK40" s="5">
        <f t="shared" si="76"/>
        <v>8.8929798538349033E-41</v>
      </c>
      <c r="CL40" s="5">
        <f t="shared" si="76"/>
        <v>9.2741902429566354E-41</v>
      </c>
      <c r="CM40" s="5">
        <f t="shared" si="76"/>
        <v>9.663400632078367E-41</v>
      </c>
      <c r="CN40" s="5">
        <f t="shared" si="75"/>
        <v>1.0060611021200099E-40</v>
      </c>
      <c r="CO40" s="5">
        <f t="shared" si="75"/>
        <v>1.0465821410321783E-40</v>
      </c>
      <c r="CP40" s="5">
        <f t="shared" si="75"/>
        <v>1.0879031799443515E-40</v>
      </c>
      <c r="CQ40" s="5">
        <f t="shared" si="75"/>
        <v>1.1300242188565249E-40</v>
      </c>
      <c r="CR40" s="5">
        <f t="shared" si="75"/>
        <v>1.1729452577686982E-40</v>
      </c>
      <c r="CS40" s="5">
        <f t="shared" si="74"/>
        <v>1.2166662966808663E-40</v>
      </c>
      <c r="CT40" s="5">
        <f t="shared" si="74"/>
        <v>1.2611873355930397E-40</v>
      </c>
      <c r="CU40" s="5">
        <f t="shared" si="74"/>
        <v>1.3065083745052132E-40</v>
      </c>
      <c r="CV40" s="5">
        <f t="shared" si="74"/>
        <v>1.3526294134173811E-40</v>
      </c>
      <c r="CW40" s="5">
        <f t="shared" si="74"/>
        <v>1.3995504523295545E-40</v>
      </c>
      <c r="CX40" s="5">
        <f t="shared" si="74"/>
        <v>1.447271491241728E-40</v>
      </c>
      <c r="CY40" s="5">
        <f t="shared" si="74"/>
        <v>1.4957925301539015E-40</v>
      </c>
      <c r="CZ40" s="5">
        <f t="shared" si="74"/>
        <v>1.5451135690660692E-40</v>
      </c>
      <c r="DA40" s="5">
        <f t="shared" si="74"/>
        <v>1.5952346079782427E-40</v>
      </c>
      <c r="DB40" s="5">
        <f t="shared" si="74"/>
        <v>1.6461556468904165E-40</v>
      </c>
      <c r="DC40" s="5">
        <f t="shared" si="74"/>
        <v>1.6978766858025901E-40</v>
      </c>
      <c r="DD40" s="5">
        <f t="shared" si="74"/>
        <v>1.7503977247147574E-40</v>
      </c>
      <c r="DE40" s="5">
        <f t="shared" si="74"/>
        <v>1.803718763626931E-40</v>
      </c>
      <c r="DF40" s="5">
        <f t="shared" si="74"/>
        <v>1.857839802539105E-40</v>
      </c>
      <c r="DG40" s="5">
        <f t="shared" si="73"/>
        <v>1.9127608414512717E-40</v>
      </c>
      <c r="DH40" s="5">
        <f t="shared" si="73"/>
        <v>1.9684818803634457E-40</v>
      </c>
    </row>
    <row r="41" spans="2:112" x14ac:dyDescent="0.25">
      <c r="B41" s="5">
        <f>'goccia (5)'!M18</f>
        <v>3.5468964776185403E-19</v>
      </c>
      <c r="D41">
        <f t="shared" si="64"/>
        <v>53</v>
      </c>
      <c r="E41" s="5">
        <f t="shared" si="50"/>
        <v>3.5468964776185403E-19</v>
      </c>
      <c r="F41" s="107">
        <f t="shared" si="53"/>
        <v>3.5468964776185405</v>
      </c>
      <c r="G41" s="35"/>
      <c r="H41" s="100">
        <f t="shared" si="54"/>
        <v>1.7734482388092702E-19</v>
      </c>
      <c r="I41" s="35"/>
      <c r="J41" s="6"/>
      <c r="L41" s="5">
        <f t="shared" si="70"/>
        <v>7.4773939307891659E-40</v>
      </c>
      <c r="M41" s="5">
        <f t="shared" si="70"/>
        <v>7.3684146352654552E-40</v>
      </c>
      <c r="N41" s="5">
        <f t="shared" si="70"/>
        <v>7.2602353397417559E-40</v>
      </c>
      <c r="O41" s="5">
        <f t="shared" si="70"/>
        <v>7.1528560442180449E-40</v>
      </c>
      <c r="P41" s="5">
        <f t="shared" si="70"/>
        <v>7.046276748694333E-40</v>
      </c>
      <c r="Q41" s="5">
        <f t="shared" si="70"/>
        <v>6.940497453170621E-40</v>
      </c>
      <c r="R41" s="5">
        <f t="shared" si="70"/>
        <v>6.8355181576469227E-40</v>
      </c>
      <c r="S41" s="5">
        <f t="shared" si="70"/>
        <v>6.7313388621232113E-40</v>
      </c>
      <c r="T41" s="5">
        <f t="shared" si="70"/>
        <v>6.6279595665994996E-40</v>
      </c>
      <c r="U41" s="5">
        <f t="shared" si="70"/>
        <v>6.5253802710757879E-40</v>
      </c>
      <c r="V41" s="5">
        <f t="shared" si="70"/>
        <v>6.423600975552089E-40</v>
      </c>
      <c r="W41" s="5">
        <f t="shared" si="70"/>
        <v>6.322621680028377E-40</v>
      </c>
      <c r="X41" s="5">
        <f t="shared" si="70"/>
        <v>6.2224423845046656E-40</v>
      </c>
      <c r="Y41" s="5">
        <f t="shared" si="70"/>
        <v>6.1230630889809542E-40</v>
      </c>
      <c r="Z41" s="5">
        <f t="shared" si="70"/>
        <v>6.0244837934572548E-40</v>
      </c>
      <c r="AA41" s="5">
        <f t="shared" si="70"/>
        <v>5.9267044979335438E-40</v>
      </c>
      <c r="AB41" s="5">
        <f t="shared" si="68"/>
        <v>5.8297252024098327E-40</v>
      </c>
      <c r="AC41" s="5">
        <f t="shared" si="68"/>
        <v>5.7335459068861329E-40</v>
      </c>
      <c r="AD41" s="5">
        <f t="shared" si="68"/>
        <v>5.6381666113624216E-40</v>
      </c>
      <c r="AE41" s="5">
        <f t="shared" si="68"/>
        <v>5.54358731583871E-40</v>
      </c>
      <c r="AF41" s="5">
        <f t="shared" si="68"/>
        <v>5.4498080203149992E-40</v>
      </c>
      <c r="AG41" s="5">
        <f t="shared" si="68"/>
        <v>5.3568287247912989E-40</v>
      </c>
      <c r="AH41" s="5">
        <f t="shared" si="68"/>
        <v>5.2646494292675878E-40</v>
      </c>
      <c r="AI41" s="5">
        <f t="shared" si="68"/>
        <v>5.1732701337438773E-40</v>
      </c>
      <c r="AJ41" s="5">
        <f t="shared" si="72"/>
        <v>5.082690838220166E-40</v>
      </c>
      <c r="AK41" s="5">
        <f t="shared" si="72"/>
        <v>4.9929115426964659E-40</v>
      </c>
      <c r="AL41" s="5">
        <f t="shared" si="72"/>
        <v>4.903932247172755E-40</v>
      </c>
      <c r="AM41" s="5">
        <f t="shared" si="72"/>
        <v>4.8157529516490441E-40</v>
      </c>
      <c r="AN41" s="5">
        <f t="shared" si="72"/>
        <v>4.7283736561253436E-40</v>
      </c>
      <c r="AO41" s="5">
        <f t="shared" si="72"/>
        <v>4.6417943606016323E-40</v>
      </c>
      <c r="AP41" s="5">
        <f t="shared" si="72"/>
        <v>4.5560150650779217E-40</v>
      </c>
      <c r="AQ41" s="5">
        <f t="shared" si="72"/>
        <v>4.4710357695542102E-40</v>
      </c>
      <c r="AR41" s="5">
        <f t="shared" si="72"/>
        <v>4.38685647403051E-40</v>
      </c>
      <c r="AS41" s="5">
        <f t="shared" si="72"/>
        <v>4.303477178506799E-40</v>
      </c>
      <c r="AT41" s="5">
        <f t="shared" si="72"/>
        <v>4.2208978829830879E-40</v>
      </c>
      <c r="AU41" s="5">
        <f t="shared" si="72"/>
        <v>4.1391185874593774E-40</v>
      </c>
      <c r="AV41" s="5">
        <f t="shared" si="72"/>
        <v>4.0581392919356766E-40</v>
      </c>
      <c r="AW41" s="5">
        <f t="shared" si="72"/>
        <v>3.9779599964119659E-40</v>
      </c>
      <c r="AX41" s="5">
        <f t="shared" si="72"/>
        <v>3.8985807008882551E-40</v>
      </c>
      <c r="AY41" s="5">
        <f t="shared" si="72"/>
        <v>3.8200014053645441E-40</v>
      </c>
      <c r="AZ41" s="5">
        <f t="shared" si="71"/>
        <v>3.7422221098408427E-40</v>
      </c>
      <c r="BA41" s="5">
        <f t="shared" si="71"/>
        <v>3.6652428143171323E-40</v>
      </c>
      <c r="BB41" s="5">
        <f t="shared" si="71"/>
        <v>3.5890635187934221E-40</v>
      </c>
      <c r="BC41" s="5">
        <f t="shared" si="71"/>
        <v>3.5136842232697203E-40</v>
      </c>
      <c r="BD41" s="5">
        <f t="shared" si="71"/>
        <v>3.4391049277460099E-40</v>
      </c>
      <c r="BE41" s="5">
        <f t="shared" si="71"/>
        <v>3.3653256322222993E-40</v>
      </c>
      <c r="BF41" s="5">
        <f t="shared" si="71"/>
        <v>3.2923463366985889E-40</v>
      </c>
      <c r="BG41" s="5">
        <f t="shared" si="69"/>
        <v>3.220167041174887E-40</v>
      </c>
      <c r="BH41" s="5">
        <f t="shared" si="69"/>
        <v>3.1487877456511768E-40</v>
      </c>
      <c r="BI41" s="5">
        <f t="shared" si="69"/>
        <v>3.0782084501274661E-40</v>
      </c>
      <c r="BJ41" s="5">
        <f t="shared" si="69"/>
        <v>3.008429154603756E-40</v>
      </c>
      <c r="BK41" s="5">
        <f t="shared" si="69"/>
        <v>2.939449859080054E-40</v>
      </c>
      <c r="BL41" s="5">
        <f t="shared" si="69"/>
        <v>2.8712705635563437E-40</v>
      </c>
      <c r="BM41" s="5">
        <f t="shared" si="69"/>
        <v>2.8038912680326332E-40</v>
      </c>
      <c r="BN41" s="5">
        <f t="shared" si="69"/>
        <v>2.7373119725089311E-40</v>
      </c>
      <c r="BO41" s="5">
        <f t="shared" si="69"/>
        <v>2.6715326769852208E-40</v>
      </c>
      <c r="BP41" s="5">
        <f t="shared" si="69"/>
        <v>2.6065533814615107E-40</v>
      </c>
      <c r="BQ41" s="5">
        <f t="shared" si="69"/>
        <v>2.5423740859378005E-40</v>
      </c>
      <c r="BR41" s="5">
        <f t="shared" si="69"/>
        <v>2.4789947904140979E-40</v>
      </c>
      <c r="BS41" s="5">
        <f t="shared" si="69"/>
        <v>2.4164154948903878E-40</v>
      </c>
      <c r="BT41" s="5">
        <f t="shared" si="69"/>
        <v>2.3546361993666776E-40</v>
      </c>
      <c r="BU41" s="5">
        <f t="shared" si="69"/>
        <v>2.2936569038429677E-40</v>
      </c>
      <c r="BV41" s="5">
        <f t="shared" si="69"/>
        <v>2.2334776083192649E-40</v>
      </c>
      <c r="BW41" s="5">
        <f t="shared" si="63"/>
        <v>2.174098312795562E-40</v>
      </c>
      <c r="BX41" s="5">
        <f t="shared" si="76"/>
        <v>2.1155190172718521E-40</v>
      </c>
      <c r="BY41" s="5">
        <f t="shared" si="76"/>
        <v>2.057739721748142E-40</v>
      </c>
      <c r="BZ41" s="5">
        <f t="shared" si="76"/>
        <v>2.0007604262244387E-40</v>
      </c>
      <c r="CA41" s="5">
        <f t="shared" si="76"/>
        <v>1.9445811307007287E-40</v>
      </c>
      <c r="CB41" s="5">
        <f t="shared" si="76"/>
        <v>1.8892018351770186E-40</v>
      </c>
      <c r="CC41" s="5">
        <f t="shared" si="76"/>
        <v>1.8346225396533088E-40</v>
      </c>
      <c r="CD41" s="5">
        <f t="shared" si="76"/>
        <v>1.7808432441296054E-40</v>
      </c>
      <c r="CE41" s="5">
        <f t="shared" si="76"/>
        <v>1.7278639486058955E-40</v>
      </c>
      <c r="CF41" s="5">
        <f t="shared" si="76"/>
        <v>1.6756846530821857E-40</v>
      </c>
      <c r="CG41" s="5">
        <f t="shared" si="76"/>
        <v>1.624305357558482E-40</v>
      </c>
      <c r="CH41" s="5">
        <f t="shared" si="76"/>
        <v>1.5737260620347721E-40</v>
      </c>
      <c r="CI41" s="5">
        <f t="shared" si="76"/>
        <v>1.5239467665110625E-40</v>
      </c>
      <c r="CJ41" s="5">
        <f t="shared" si="76"/>
        <v>1.4749674709873527E-40</v>
      </c>
      <c r="CK41" s="5">
        <f t="shared" si="76"/>
        <v>1.4267881754636487E-40</v>
      </c>
      <c r="CL41" s="5">
        <f t="shared" si="76"/>
        <v>1.3794088799399391E-40</v>
      </c>
      <c r="CM41" s="5">
        <f t="shared" si="76"/>
        <v>1.3328295844162295E-40</v>
      </c>
      <c r="CN41" s="5">
        <f t="shared" si="75"/>
        <v>1.2870502888925198E-40</v>
      </c>
      <c r="CO41" s="5">
        <f t="shared" si="75"/>
        <v>1.2420709933688157E-40</v>
      </c>
      <c r="CP41" s="5">
        <f t="shared" si="75"/>
        <v>1.1978916978451061E-40</v>
      </c>
      <c r="CQ41" s="5">
        <f t="shared" si="75"/>
        <v>1.1545124023213966E-40</v>
      </c>
      <c r="CR41" s="5">
        <f t="shared" si="75"/>
        <v>1.1119331067976869E-40</v>
      </c>
      <c r="CS41" s="5">
        <f t="shared" si="74"/>
        <v>1.0701538112739824E-40</v>
      </c>
      <c r="CT41" s="5">
        <f t="shared" si="74"/>
        <v>1.0291745157502731E-40</v>
      </c>
      <c r="CU41" s="5">
        <f t="shared" si="74"/>
        <v>9.8899522022656367E-41</v>
      </c>
      <c r="CV41" s="5">
        <f t="shared" si="74"/>
        <v>9.4961592470285898E-41</v>
      </c>
      <c r="CW41" s="5">
        <f t="shared" si="74"/>
        <v>9.1103662917914946E-41</v>
      </c>
      <c r="CX41" s="5">
        <f t="shared" si="74"/>
        <v>8.7325733365544011E-41</v>
      </c>
      <c r="CY41" s="5">
        <f t="shared" si="74"/>
        <v>8.3627803813173082E-41</v>
      </c>
      <c r="CZ41" s="5">
        <f t="shared" si="74"/>
        <v>8.0009874260802588E-41</v>
      </c>
      <c r="DA41" s="5">
        <f t="shared" si="74"/>
        <v>7.6471944708431663E-41</v>
      </c>
      <c r="DB41" s="5">
        <f t="shared" si="74"/>
        <v>7.3014015156060733E-41</v>
      </c>
      <c r="DC41" s="5">
        <f t="shared" si="74"/>
        <v>6.9636085603689811E-41</v>
      </c>
      <c r="DD41" s="5">
        <f t="shared" si="74"/>
        <v>6.6338156051319292E-41</v>
      </c>
      <c r="DE41" s="5">
        <f t="shared" si="74"/>
        <v>6.3120226498948373E-41</v>
      </c>
      <c r="DF41" s="5">
        <f t="shared" si="74"/>
        <v>5.998229694657746E-41</v>
      </c>
      <c r="DG41" s="5">
        <f t="shared" si="73"/>
        <v>5.692436739420691E-41</v>
      </c>
      <c r="DH41" s="5">
        <f t="shared" si="73"/>
        <v>5.3946437841836E-41</v>
      </c>
    </row>
    <row r="42" spans="2:112" x14ac:dyDescent="0.25">
      <c r="B42" s="5">
        <f>'goccia (5)'!M19</f>
        <v>2.8229936460614214E-19</v>
      </c>
      <c r="D42">
        <f t="shared" si="64"/>
        <v>54</v>
      </c>
      <c r="E42" s="5">
        <f t="shared" si="50"/>
        <v>2.8229936460614214E-19</v>
      </c>
      <c r="F42" s="107">
        <f t="shared" si="53"/>
        <v>2.8229936460614216</v>
      </c>
      <c r="G42" s="35"/>
      <c r="H42" s="100">
        <f t="shared" si="54"/>
        <v>1.4114968230307107E-19</v>
      </c>
      <c r="I42" s="35"/>
      <c r="J42" s="6"/>
      <c r="L42" s="5">
        <f t="shared" si="70"/>
        <v>7.8328123336573322E-41</v>
      </c>
      <c r="M42" s="5">
        <f t="shared" si="70"/>
        <v>8.1908250415345007E-41</v>
      </c>
      <c r="N42" s="5">
        <f t="shared" si="70"/>
        <v>8.556837749411626E-41</v>
      </c>
      <c r="O42" s="5">
        <f t="shared" si="70"/>
        <v>8.9308504572887948E-41</v>
      </c>
      <c r="P42" s="5">
        <f t="shared" si="70"/>
        <v>9.3128631651659643E-41</v>
      </c>
      <c r="Q42" s="5">
        <f t="shared" si="70"/>
        <v>9.7028758730431344E-41</v>
      </c>
      <c r="R42" s="5">
        <f t="shared" si="70"/>
        <v>1.0100888580920256E-40</v>
      </c>
      <c r="S42" s="5">
        <f t="shared" si="70"/>
        <v>1.0506901288797428E-40</v>
      </c>
      <c r="T42" s="5">
        <f t="shared" si="70"/>
        <v>1.0920913996674598E-40</v>
      </c>
      <c r="U42" s="5">
        <f t="shared" si="70"/>
        <v>1.1342926704551771E-40</v>
      </c>
      <c r="V42" s="5">
        <f t="shared" si="70"/>
        <v>1.1772939412428889E-40</v>
      </c>
      <c r="W42" s="5">
        <f t="shared" si="70"/>
        <v>1.2210952120306061E-40</v>
      </c>
      <c r="X42" s="5">
        <f t="shared" si="70"/>
        <v>1.2656964828183234E-40</v>
      </c>
      <c r="Y42" s="5">
        <f t="shared" si="70"/>
        <v>1.3110977536060405E-40</v>
      </c>
      <c r="Z42" s="5">
        <f t="shared" si="70"/>
        <v>1.3572990243937522E-40</v>
      </c>
      <c r="AA42" s="5">
        <f t="shared" si="70"/>
        <v>1.4043002951814695E-40</v>
      </c>
      <c r="AB42" s="5">
        <f t="shared" si="68"/>
        <v>1.4521015659691868E-40</v>
      </c>
      <c r="AC42" s="5">
        <f t="shared" si="68"/>
        <v>1.5007028367568983E-40</v>
      </c>
      <c r="AD42" s="5">
        <f t="shared" si="68"/>
        <v>1.5501041075446156E-40</v>
      </c>
      <c r="AE42" s="5">
        <f t="shared" si="68"/>
        <v>1.6003053783323329E-40</v>
      </c>
      <c r="AF42" s="5">
        <f t="shared" si="68"/>
        <v>1.6513066491200505E-40</v>
      </c>
      <c r="AG42" s="5">
        <f t="shared" si="68"/>
        <v>1.7031079199077616E-40</v>
      </c>
      <c r="AH42" s="5">
        <f t="shared" si="68"/>
        <v>1.7557091906954791E-40</v>
      </c>
      <c r="AI42" s="5">
        <f t="shared" si="68"/>
        <v>1.8091104614831965E-40</v>
      </c>
      <c r="AJ42" s="5">
        <f t="shared" si="72"/>
        <v>1.863311732270914E-40</v>
      </c>
      <c r="AK42" s="5">
        <f t="shared" si="72"/>
        <v>1.918313003058625E-40</v>
      </c>
      <c r="AL42" s="5">
        <f t="shared" si="72"/>
        <v>1.9741142738463428E-40</v>
      </c>
      <c r="AM42" s="5">
        <f t="shared" si="72"/>
        <v>2.03071554463406E-40</v>
      </c>
      <c r="AN42" s="5">
        <f t="shared" si="72"/>
        <v>2.088116815421771E-40</v>
      </c>
      <c r="AO42" s="5">
        <f t="shared" si="72"/>
        <v>2.1463180862094884E-40</v>
      </c>
      <c r="AP42" s="5">
        <f t="shared" si="72"/>
        <v>2.205319356997206E-40</v>
      </c>
      <c r="AQ42" s="5">
        <f t="shared" si="72"/>
        <v>2.265120627784924E-40</v>
      </c>
      <c r="AR42" s="5">
        <f t="shared" si="72"/>
        <v>2.3257218985726344E-40</v>
      </c>
      <c r="AS42" s="5">
        <f t="shared" si="72"/>
        <v>2.387123169360352E-40</v>
      </c>
      <c r="AT42" s="5">
        <f t="shared" si="72"/>
        <v>2.4493244401480699E-40</v>
      </c>
      <c r="AU42" s="5">
        <f t="shared" si="72"/>
        <v>2.5123257109357877E-40</v>
      </c>
      <c r="AV42" s="5">
        <f t="shared" si="72"/>
        <v>2.576126981723498E-40</v>
      </c>
      <c r="AW42" s="5">
        <f t="shared" si="72"/>
        <v>2.6407282525112159E-40</v>
      </c>
      <c r="AX42" s="5">
        <f t="shared" si="72"/>
        <v>2.7061295232989337E-40</v>
      </c>
      <c r="AY42" s="5">
        <f t="shared" si="72"/>
        <v>2.7723307940866517E-40</v>
      </c>
      <c r="AZ42" s="5">
        <f t="shared" si="71"/>
        <v>2.8393320648743615E-40</v>
      </c>
      <c r="BA42" s="5">
        <f t="shared" si="71"/>
        <v>2.9071333356620796E-40</v>
      </c>
      <c r="BB42" s="5">
        <f t="shared" si="71"/>
        <v>2.9757346064497977E-40</v>
      </c>
      <c r="BC42" s="5">
        <f t="shared" si="71"/>
        <v>3.045135877237507E-40</v>
      </c>
      <c r="BD42" s="5">
        <f t="shared" si="71"/>
        <v>3.1153371480252252E-40</v>
      </c>
      <c r="BE42" s="5">
        <f t="shared" si="71"/>
        <v>3.1863384188129432E-40</v>
      </c>
      <c r="BF42" s="5">
        <f t="shared" si="71"/>
        <v>3.2581396896006615E-40</v>
      </c>
      <c r="BG42" s="5">
        <f t="shared" si="69"/>
        <v>3.3307409603883707E-40</v>
      </c>
      <c r="BH42" s="5">
        <f t="shared" si="69"/>
        <v>3.4041422311760891E-40</v>
      </c>
      <c r="BI42" s="5">
        <f t="shared" si="69"/>
        <v>3.478343501963807E-40</v>
      </c>
      <c r="BJ42" s="5">
        <f t="shared" si="69"/>
        <v>3.5533447727515256E-40</v>
      </c>
      <c r="BK42" s="5">
        <f t="shared" si="69"/>
        <v>3.6291460435392346E-40</v>
      </c>
      <c r="BL42" s="5">
        <f t="shared" si="69"/>
        <v>3.7057473143269529E-40</v>
      </c>
      <c r="BM42" s="5">
        <f t="shared" si="69"/>
        <v>3.7831485851146711E-40</v>
      </c>
      <c r="BN42" s="5">
        <f t="shared" si="69"/>
        <v>3.8613498559023801E-40</v>
      </c>
      <c r="BO42" s="5">
        <f t="shared" si="69"/>
        <v>3.940351126690098E-40</v>
      </c>
      <c r="BP42" s="5">
        <f t="shared" si="69"/>
        <v>4.0201523974778165E-40</v>
      </c>
      <c r="BQ42" s="5">
        <f t="shared" si="69"/>
        <v>4.1007536682655349E-40</v>
      </c>
      <c r="BR42" s="5">
        <f t="shared" si="69"/>
        <v>4.1821549390532434E-40</v>
      </c>
      <c r="BS42" s="5">
        <f t="shared" si="69"/>
        <v>4.2643562098409624E-40</v>
      </c>
      <c r="BT42" s="5">
        <f t="shared" si="69"/>
        <v>4.3473574806286804E-40</v>
      </c>
      <c r="BU42" s="5">
        <f t="shared" si="69"/>
        <v>4.4311587514163991E-40</v>
      </c>
      <c r="BV42" s="5">
        <f t="shared" si="69"/>
        <v>4.5157600222041078E-40</v>
      </c>
      <c r="BW42" s="5">
        <f t="shared" si="63"/>
        <v>4.6011612929918156E-40</v>
      </c>
      <c r="BX42" s="5">
        <f t="shared" si="76"/>
        <v>4.6873625637795347E-40</v>
      </c>
      <c r="BY42" s="5">
        <f t="shared" si="76"/>
        <v>4.7743638345672528E-40</v>
      </c>
      <c r="BZ42" s="5">
        <f t="shared" si="76"/>
        <v>4.862165105354961E-40</v>
      </c>
      <c r="CA42" s="5">
        <f t="shared" si="76"/>
        <v>4.9507663761426797E-40</v>
      </c>
      <c r="CB42" s="5">
        <f t="shared" si="76"/>
        <v>5.0401676469303982E-40</v>
      </c>
      <c r="CC42" s="5">
        <f t="shared" si="76"/>
        <v>5.1303689177181166E-40</v>
      </c>
      <c r="CD42" s="5">
        <f t="shared" si="76"/>
        <v>5.2213701885058243E-40</v>
      </c>
      <c r="CE42" s="5">
        <f t="shared" si="76"/>
        <v>5.3131714592935432E-40</v>
      </c>
      <c r="CF42" s="5">
        <f t="shared" si="76"/>
        <v>5.405772730081262E-40</v>
      </c>
      <c r="CG42" s="5">
        <f t="shared" si="76"/>
        <v>5.4991740008689693E-40</v>
      </c>
      <c r="CH42" s="5">
        <f t="shared" si="76"/>
        <v>5.5933752716566886E-40</v>
      </c>
      <c r="CI42" s="5">
        <f t="shared" si="76"/>
        <v>5.688376542444407E-40</v>
      </c>
      <c r="CJ42" s="5">
        <f t="shared" si="76"/>
        <v>5.784177813232126E-40</v>
      </c>
      <c r="CK42" s="5">
        <f t="shared" si="76"/>
        <v>5.8807790840198335E-40</v>
      </c>
      <c r="CL42" s="5">
        <f t="shared" si="76"/>
        <v>5.9781803548075523E-40</v>
      </c>
      <c r="CM42" s="5">
        <f t="shared" si="76"/>
        <v>6.076381625595271E-40</v>
      </c>
      <c r="CN42" s="5">
        <f t="shared" si="75"/>
        <v>6.1753828963829903E-40</v>
      </c>
      <c r="CO42" s="5">
        <f t="shared" si="75"/>
        <v>6.2751841671706972E-40</v>
      </c>
      <c r="CP42" s="5">
        <f t="shared" si="75"/>
        <v>6.3757854379584163E-40</v>
      </c>
      <c r="CQ42" s="5">
        <f t="shared" si="75"/>
        <v>6.4771867087461352E-40</v>
      </c>
      <c r="CR42" s="5">
        <f t="shared" si="75"/>
        <v>6.579387979533854E-40</v>
      </c>
      <c r="CS42" s="5">
        <f t="shared" si="74"/>
        <v>6.6823892503215612E-40</v>
      </c>
      <c r="CT42" s="5">
        <f t="shared" si="74"/>
        <v>6.7861905211092797E-40</v>
      </c>
      <c r="CU42" s="5">
        <f t="shared" si="74"/>
        <v>6.8907917918969989E-40</v>
      </c>
      <c r="CV42" s="5">
        <f t="shared" si="74"/>
        <v>6.9961930626847057E-40</v>
      </c>
      <c r="CW42" s="5">
        <f t="shared" si="74"/>
        <v>7.1023943334724246E-40</v>
      </c>
      <c r="CX42" s="5">
        <f t="shared" si="74"/>
        <v>7.2093956042601442E-40</v>
      </c>
      <c r="CY42" s="5">
        <f t="shared" si="74"/>
        <v>7.3171968750478636E-40</v>
      </c>
      <c r="CZ42" s="5">
        <f t="shared" si="74"/>
        <v>7.425798145835569E-40</v>
      </c>
      <c r="DA42" s="5">
        <f t="shared" si="74"/>
        <v>7.535199416623289E-40</v>
      </c>
      <c r="DB42" s="5">
        <f t="shared" si="74"/>
        <v>7.6454006874110089E-40</v>
      </c>
      <c r="DC42" s="5">
        <f t="shared" si="74"/>
        <v>7.7564019581987269E-40</v>
      </c>
      <c r="DD42" s="5">
        <f t="shared" si="74"/>
        <v>7.8682032289864335E-40</v>
      </c>
      <c r="DE42" s="5">
        <f t="shared" si="74"/>
        <v>7.9808044997741529E-40</v>
      </c>
      <c r="DF42" s="5">
        <f t="shared" si="74"/>
        <v>8.0942057705618722E-40</v>
      </c>
      <c r="DG42" s="5">
        <f t="shared" si="73"/>
        <v>8.2084070413495783E-40</v>
      </c>
      <c r="DH42" s="5">
        <f t="shared" si="73"/>
        <v>8.3234083121372973E-40</v>
      </c>
    </row>
    <row r="43" spans="2:112" x14ac:dyDescent="0.25">
      <c r="B43" s="5">
        <f>'goccia (5)'!S16</f>
        <v>3.1752337848903457E-19</v>
      </c>
      <c r="D43">
        <f t="shared" si="64"/>
        <v>55</v>
      </c>
      <c r="E43" s="5">
        <f t="shared" si="50"/>
        <v>3.1752337848903457E-19</v>
      </c>
      <c r="F43" s="107">
        <f t="shared" si="53"/>
        <v>3.1752337848903456</v>
      </c>
      <c r="G43" s="35"/>
      <c r="H43" s="100">
        <f t="shared" si="54"/>
        <v>1.5876168924451728E-19</v>
      </c>
      <c r="I43" s="35"/>
      <c r="J43" s="6"/>
      <c r="L43" s="5">
        <f t="shared" si="70"/>
        <v>7.6767198417489918E-41</v>
      </c>
      <c r="M43" s="5">
        <f t="shared" si="70"/>
        <v>7.3302522719682886E-41</v>
      </c>
      <c r="N43" s="5">
        <f t="shared" si="70"/>
        <v>6.9917847021876269E-41</v>
      </c>
      <c r="O43" s="5">
        <f t="shared" si="70"/>
        <v>6.6613171324069241E-41</v>
      </c>
      <c r="P43" s="5">
        <f t="shared" si="70"/>
        <v>6.3388495626262219E-41</v>
      </c>
      <c r="Q43" s="5">
        <f t="shared" si="70"/>
        <v>6.0243819928455204E-41</v>
      </c>
      <c r="R43" s="5">
        <f t="shared" si="70"/>
        <v>5.7179144230648552E-41</v>
      </c>
      <c r="S43" s="5">
        <f t="shared" si="70"/>
        <v>5.419446853284154E-41</v>
      </c>
      <c r="T43" s="5">
        <f t="shared" si="70"/>
        <v>5.1289792835034525E-41</v>
      </c>
      <c r="U43" s="5">
        <f t="shared" si="70"/>
        <v>4.8465117137227526E-41</v>
      </c>
      <c r="V43" s="5">
        <f t="shared" si="70"/>
        <v>4.572044143942085E-41</v>
      </c>
      <c r="W43" s="5">
        <f t="shared" si="70"/>
        <v>4.3055765741613844E-41</v>
      </c>
      <c r="X43" s="5">
        <f t="shared" si="70"/>
        <v>4.0471090043806844E-41</v>
      </c>
      <c r="Y43" s="5">
        <f t="shared" si="70"/>
        <v>3.7966414345999851E-41</v>
      </c>
      <c r="Z43" s="5">
        <f t="shared" si="70"/>
        <v>3.5541738648193146E-41</v>
      </c>
      <c r="AA43" s="5">
        <f t="shared" si="70"/>
        <v>3.3197062950386156E-41</v>
      </c>
      <c r="AB43" s="5">
        <f t="shared" si="68"/>
        <v>3.0932387252579168E-41</v>
      </c>
      <c r="AC43" s="5">
        <f t="shared" si="68"/>
        <v>2.8747711554772441E-41</v>
      </c>
      <c r="AD43" s="5">
        <f t="shared" si="68"/>
        <v>2.6643035856965456E-41</v>
      </c>
      <c r="AE43" s="5">
        <f t="shared" si="68"/>
        <v>2.4618360159158477E-41</v>
      </c>
      <c r="AF43" s="5">
        <f t="shared" si="68"/>
        <v>2.26736844613515E-41</v>
      </c>
      <c r="AG43" s="5">
        <f t="shared" si="68"/>
        <v>2.0809008763544749E-41</v>
      </c>
      <c r="AH43" s="5">
        <f t="shared" si="68"/>
        <v>1.9024333065737772E-41</v>
      </c>
      <c r="AI43" s="5">
        <f t="shared" si="68"/>
        <v>1.7319657367930805E-41</v>
      </c>
      <c r="AJ43" s="5">
        <f t="shared" si="72"/>
        <v>1.5694981670123839E-41</v>
      </c>
      <c r="AK43" s="5">
        <f t="shared" si="72"/>
        <v>1.4150305972317061E-41</v>
      </c>
      <c r="AL43" s="5">
        <f t="shared" si="72"/>
        <v>1.2685630274510098E-41</v>
      </c>
      <c r="AM43" s="5">
        <f t="shared" si="72"/>
        <v>1.1300954576703141E-41</v>
      </c>
      <c r="AN43" s="5">
        <f t="shared" si="72"/>
        <v>9.9962788788963401E-42</v>
      </c>
      <c r="AO43" s="5">
        <f t="shared" si="72"/>
        <v>8.7716031810893831E-42</v>
      </c>
      <c r="AP43" s="5">
        <f t="shared" si="72"/>
        <v>7.6269274832824302E-42</v>
      </c>
      <c r="AQ43" s="5">
        <f t="shared" si="72"/>
        <v>6.5622517854754838E-42</v>
      </c>
      <c r="AR43" s="5">
        <f t="shared" si="72"/>
        <v>5.5775760876686569E-42</v>
      </c>
      <c r="AS43" s="5">
        <f t="shared" si="72"/>
        <v>4.6729003898617111E-42</v>
      </c>
      <c r="AT43" s="5">
        <f t="shared" si="72"/>
        <v>3.8482246920547713E-42</v>
      </c>
      <c r="AU43" s="5">
        <f t="shared" si="72"/>
        <v>3.1035489942478361E-42</v>
      </c>
      <c r="AV43" s="5">
        <f t="shared" si="72"/>
        <v>2.4388732964409822E-42</v>
      </c>
      <c r="AW43" s="5">
        <f t="shared" si="72"/>
        <v>1.8541975986340482E-42</v>
      </c>
      <c r="AX43" s="5">
        <f t="shared" si="72"/>
        <v>1.3495219008271197E-42</v>
      </c>
      <c r="AY43" s="5">
        <f t="shared" si="72"/>
        <v>9.2484620302019651E-43</v>
      </c>
      <c r="AZ43" s="5">
        <f t="shared" si="71"/>
        <v>5.8017050521331525E-43</v>
      </c>
      <c r="BA43" s="5">
        <f t="shared" si="71"/>
        <v>3.1549480740639306E-43</v>
      </c>
      <c r="BB43" s="5">
        <f t="shared" si="71"/>
        <v>1.3081910959947615E-43</v>
      </c>
      <c r="BC43" s="5">
        <f t="shared" si="71"/>
        <v>2.6143411792572338E-44</v>
      </c>
      <c r="BD43" s="5">
        <f t="shared" si="71"/>
        <v>1.4677139856564214E-45</v>
      </c>
      <c r="BE43" s="5">
        <f t="shared" si="71"/>
        <v>5.6792016178745816E-44</v>
      </c>
      <c r="BF43" s="5">
        <f t="shared" si="71"/>
        <v>1.9211631837184053E-43</v>
      </c>
      <c r="BG43" s="5">
        <f t="shared" si="69"/>
        <v>4.0744062056490981E-43</v>
      </c>
      <c r="BH43" s="5">
        <f t="shared" si="69"/>
        <v>7.027649227580055E-43</v>
      </c>
      <c r="BI43" s="5">
        <f t="shared" si="69"/>
        <v>1.0780892249511065E-42</v>
      </c>
      <c r="BJ43" s="5">
        <f t="shared" si="69"/>
        <v>1.5334135271442129E-42</v>
      </c>
      <c r="BK43" s="5">
        <f t="shared" si="69"/>
        <v>2.0687378293372553E-42</v>
      </c>
      <c r="BL43" s="5">
        <f t="shared" si="69"/>
        <v>2.6840621315303625E-42</v>
      </c>
      <c r="BM43" s="5">
        <f t="shared" si="69"/>
        <v>3.3793864337234751E-42</v>
      </c>
      <c r="BN43" s="5">
        <f t="shared" si="69"/>
        <v>4.154710735916495E-42</v>
      </c>
      <c r="BO43" s="5">
        <f t="shared" si="69"/>
        <v>5.0100350381096087E-42</v>
      </c>
      <c r="BP43" s="5">
        <f t="shared" si="69"/>
        <v>5.9453593403027278E-42</v>
      </c>
      <c r="BQ43" s="5">
        <f t="shared" si="69"/>
        <v>6.9606836424958516E-42</v>
      </c>
      <c r="BR43" s="5">
        <f t="shared" si="69"/>
        <v>8.0560079446888443E-42</v>
      </c>
      <c r="BS43" s="5">
        <f t="shared" si="69"/>
        <v>9.2313322468819699E-42</v>
      </c>
      <c r="BT43" s="5">
        <f t="shared" si="69"/>
        <v>1.0486656549075101E-41</v>
      </c>
      <c r="BU43" s="5">
        <f t="shared" si="69"/>
        <v>1.1821980851268236E-41</v>
      </c>
      <c r="BV43" s="5">
        <f t="shared" si="69"/>
        <v>1.3237305153461203E-41</v>
      </c>
      <c r="BW43" s="5">
        <f t="shared" si="63"/>
        <v>1.4732629455654153E-41</v>
      </c>
      <c r="BX43" s="5">
        <f t="shared" si="76"/>
        <v>1.6307953757847287E-41</v>
      </c>
      <c r="BY43" s="5">
        <f t="shared" si="76"/>
        <v>1.7963278060040424E-41</v>
      </c>
      <c r="BZ43" s="5">
        <f t="shared" si="76"/>
        <v>1.9698602362233353E-41</v>
      </c>
      <c r="CA43" s="5">
        <f t="shared" si="76"/>
        <v>2.1513926664426494E-41</v>
      </c>
      <c r="CB43" s="5">
        <f t="shared" si="76"/>
        <v>2.3409250966619638E-41</v>
      </c>
      <c r="CC43" s="5">
        <f t="shared" si="76"/>
        <v>2.5384575268812786E-41</v>
      </c>
      <c r="CD43" s="5">
        <f t="shared" si="76"/>
        <v>2.7439899571005692E-41</v>
      </c>
      <c r="CE43" s="5">
        <f t="shared" si="76"/>
        <v>2.9575223873198838E-41</v>
      </c>
      <c r="CF43" s="5">
        <f t="shared" si="76"/>
        <v>3.1790548175391996E-41</v>
      </c>
      <c r="CG43" s="5">
        <f t="shared" si="76"/>
        <v>3.4085872477584875E-41</v>
      </c>
      <c r="CH43" s="5">
        <f t="shared" si="76"/>
        <v>3.6461196779778031E-41</v>
      </c>
      <c r="CI43" s="5">
        <f t="shared" si="76"/>
        <v>3.8916521081971194E-41</v>
      </c>
      <c r="CJ43" s="5">
        <f t="shared" si="76"/>
        <v>4.1451845384164363E-41</v>
      </c>
      <c r="CK43" s="5">
        <f t="shared" si="76"/>
        <v>4.4067169686357213E-41</v>
      </c>
      <c r="CL43" s="5">
        <f t="shared" si="76"/>
        <v>4.676249398855038E-41</v>
      </c>
      <c r="CM43" s="5">
        <f t="shared" si="76"/>
        <v>4.9537818290743559E-41</v>
      </c>
      <c r="CN43" s="5">
        <f t="shared" si="75"/>
        <v>5.2393142592936734E-41</v>
      </c>
      <c r="CO43" s="5">
        <f t="shared" si="75"/>
        <v>5.5328466895129559E-41</v>
      </c>
      <c r="CP43" s="5">
        <f t="shared" si="75"/>
        <v>5.8343791197322737E-41</v>
      </c>
      <c r="CQ43" s="5">
        <f t="shared" si="75"/>
        <v>6.1439115499515922E-41</v>
      </c>
      <c r="CR43" s="5">
        <f t="shared" si="75"/>
        <v>6.4614439801709114E-41</v>
      </c>
      <c r="CS43" s="5">
        <f t="shared" si="74"/>
        <v>6.7869764103901914E-41</v>
      </c>
      <c r="CT43" s="5">
        <f t="shared" si="74"/>
        <v>7.1205088406095109E-41</v>
      </c>
      <c r="CU43" s="5">
        <f t="shared" si="74"/>
        <v>7.462041270828831E-41</v>
      </c>
      <c r="CV43" s="5">
        <f t="shared" si="74"/>
        <v>7.811573701048108E-41</v>
      </c>
      <c r="CW43" s="5">
        <f t="shared" si="74"/>
        <v>8.1691061312674284E-41</v>
      </c>
      <c r="CX43" s="5">
        <f t="shared" si="74"/>
        <v>8.5346385614867485E-41</v>
      </c>
      <c r="CY43" s="5">
        <f t="shared" si="74"/>
        <v>8.9081709917060692E-41</v>
      </c>
      <c r="CZ43" s="5">
        <f t="shared" si="74"/>
        <v>9.2897034219253437E-41</v>
      </c>
      <c r="DA43" s="5">
        <f t="shared" si="74"/>
        <v>9.6792358521446647E-41</v>
      </c>
      <c r="DB43" s="5">
        <f t="shared" si="74"/>
        <v>1.0076768282363986E-40</v>
      </c>
      <c r="DC43" s="5">
        <f t="shared" si="74"/>
        <v>1.0482300712583309E-40</v>
      </c>
      <c r="DD43" s="5">
        <f t="shared" si="74"/>
        <v>1.0895833142802581E-40</v>
      </c>
      <c r="DE43" s="5">
        <f t="shared" si="74"/>
        <v>1.1317365573021902E-40</v>
      </c>
      <c r="DF43" s="5">
        <f t="shared" si="74"/>
        <v>1.1746898003241225E-40</v>
      </c>
      <c r="DG43" s="5">
        <f t="shared" si="73"/>
        <v>1.2184430433460495E-40</v>
      </c>
      <c r="DH43" s="5">
        <f t="shared" si="73"/>
        <v>1.2629962863679818E-40</v>
      </c>
    </row>
    <row r="44" spans="2:112" x14ac:dyDescent="0.25">
      <c r="B44" s="5">
        <f>'goccia (5)'!S17</f>
        <v>3.3359782709394433E-19</v>
      </c>
      <c r="D44">
        <f t="shared" si="64"/>
        <v>56</v>
      </c>
      <c r="E44" s="5">
        <f t="shared" si="50"/>
        <v>3.3359782709394433E-19</v>
      </c>
      <c r="F44" s="107">
        <f t="shared" si="53"/>
        <v>3.3359782709394432</v>
      </c>
      <c r="G44" s="35"/>
      <c r="H44" s="100">
        <f t="shared" si="54"/>
        <v>1.6679891354697216E-19</v>
      </c>
      <c r="I44" s="35"/>
      <c r="J44" s="6"/>
      <c r="L44" s="5">
        <f t="shared" si="70"/>
        <v>2.8220349635864504E-40</v>
      </c>
      <c r="M44" s="5">
        <f t="shared" si="70"/>
        <v>2.7552393093985596E-40</v>
      </c>
      <c r="N44" s="5">
        <f t="shared" si="70"/>
        <v>2.6892436552106765E-40</v>
      </c>
      <c r="O44" s="5">
        <f t="shared" si="70"/>
        <v>2.6240480010227859E-40</v>
      </c>
      <c r="P44" s="5">
        <f t="shared" si="70"/>
        <v>2.5596523468348951E-40</v>
      </c>
      <c r="Q44" s="5">
        <f t="shared" si="70"/>
        <v>2.4960566926470043E-40</v>
      </c>
      <c r="R44" s="5">
        <f t="shared" si="70"/>
        <v>2.433261038459121E-40</v>
      </c>
      <c r="S44" s="5">
        <f t="shared" si="70"/>
        <v>2.3712653842712302E-40</v>
      </c>
      <c r="T44" s="5">
        <f t="shared" si="70"/>
        <v>2.3100697300833397E-40</v>
      </c>
      <c r="U44" s="5">
        <f t="shared" si="70"/>
        <v>2.2496740758954491E-40</v>
      </c>
      <c r="V44" s="5">
        <f t="shared" si="70"/>
        <v>2.1900784217075653E-40</v>
      </c>
      <c r="W44" s="5">
        <f t="shared" si="70"/>
        <v>2.1312827675196748E-40</v>
      </c>
      <c r="X44" s="5">
        <f t="shared" si="70"/>
        <v>2.0732871133317842E-40</v>
      </c>
      <c r="Y44" s="5">
        <f t="shared" si="70"/>
        <v>2.0160914591438938E-40</v>
      </c>
      <c r="Z44" s="5">
        <f t="shared" si="70"/>
        <v>1.9596958049560098E-40</v>
      </c>
      <c r="AA44" s="5">
        <f t="shared" si="70"/>
        <v>1.9041001507681196E-40</v>
      </c>
      <c r="AB44" s="5">
        <f t="shared" si="68"/>
        <v>1.8493044965802289E-40</v>
      </c>
      <c r="AC44" s="5">
        <f t="shared" si="68"/>
        <v>1.7953088423923451E-40</v>
      </c>
      <c r="AD44" s="5">
        <f t="shared" si="68"/>
        <v>1.7421131882044546E-40</v>
      </c>
      <c r="AE44" s="5">
        <f t="shared" si="68"/>
        <v>1.6897175340165643E-40</v>
      </c>
      <c r="AF44" s="5">
        <f t="shared" si="68"/>
        <v>1.6381218798286738E-40</v>
      </c>
      <c r="AG44" s="5">
        <f t="shared" si="68"/>
        <v>1.5873262256407897E-40</v>
      </c>
      <c r="AH44" s="5">
        <f t="shared" si="68"/>
        <v>1.5373305714528993E-40</v>
      </c>
      <c r="AI44" s="5">
        <f t="shared" si="68"/>
        <v>1.488134917265009E-40</v>
      </c>
      <c r="AJ44" s="5">
        <f t="shared" si="72"/>
        <v>1.4397392630771187E-40</v>
      </c>
      <c r="AK44" s="5">
        <f t="shared" si="72"/>
        <v>1.3921436088892343E-40</v>
      </c>
      <c r="AL44" s="5">
        <f t="shared" si="72"/>
        <v>1.3453479547013439E-40</v>
      </c>
      <c r="AM44" s="5">
        <f t="shared" si="72"/>
        <v>1.2993523005134539E-40</v>
      </c>
      <c r="AN44" s="5">
        <f t="shared" si="72"/>
        <v>1.254156646325569E-40</v>
      </c>
      <c r="AO44" s="5">
        <f t="shared" si="72"/>
        <v>1.2097609921376789E-40</v>
      </c>
      <c r="AP44" s="5">
        <f t="shared" si="72"/>
        <v>1.1661653379497889E-40</v>
      </c>
      <c r="AQ44" s="5">
        <f t="shared" si="72"/>
        <v>1.1233696837618987E-40</v>
      </c>
      <c r="AR44" s="5">
        <f t="shared" si="72"/>
        <v>1.0813740295740139E-40</v>
      </c>
      <c r="AS44" s="5">
        <f t="shared" si="72"/>
        <v>1.0401783753861238E-40</v>
      </c>
      <c r="AT44" s="5">
        <f t="shared" si="72"/>
        <v>9.9978272119823382E-41</v>
      </c>
      <c r="AU44" s="5">
        <f t="shared" si="72"/>
        <v>9.601870670103439E-41</v>
      </c>
      <c r="AV44" s="5">
        <f t="shared" si="72"/>
        <v>9.2139141282245853E-41</v>
      </c>
      <c r="AW44" s="5">
        <f t="shared" si="72"/>
        <v>8.8339575863456864E-41</v>
      </c>
      <c r="AX44" s="5">
        <f t="shared" si="72"/>
        <v>8.4620010444667871E-41</v>
      </c>
      <c r="AY44" s="5">
        <f t="shared" si="72"/>
        <v>8.0980445025878895E-41</v>
      </c>
      <c r="AZ44" s="5">
        <f t="shared" si="71"/>
        <v>7.7420879607090334E-41</v>
      </c>
      <c r="BA44" s="5">
        <f t="shared" si="71"/>
        <v>7.3941314188301361E-41</v>
      </c>
      <c r="BB44" s="5">
        <f t="shared" si="71"/>
        <v>7.0541748769512384E-41</v>
      </c>
      <c r="BC44" s="5">
        <f t="shared" si="71"/>
        <v>6.7222183350723802E-41</v>
      </c>
      <c r="BD44" s="5">
        <f t="shared" si="71"/>
        <v>6.3982617931934829E-41</v>
      </c>
      <c r="BE44" s="5">
        <f t="shared" si="71"/>
        <v>6.0823052513145862E-41</v>
      </c>
      <c r="BF44" s="5">
        <f t="shared" si="71"/>
        <v>5.7743487094356891E-41</v>
      </c>
      <c r="BG44" s="5">
        <f t="shared" si="69"/>
        <v>5.4743921675568295E-41</v>
      </c>
      <c r="BH44" s="5">
        <f t="shared" si="69"/>
        <v>5.1824356256779328E-41</v>
      </c>
      <c r="BI44" s="5">
        <f t="shared" si="69"/>
        <v>4.8984790837990367E-41</v>
      </c>
      <c r="BJ44" s="5">
        <f t="shared" si="69"/>
        <v>4.6225225419201413E-41</v>
      </c>
      <c r="BK44" s="5">
        <f t="shared" si="69"/>
        <v>4.3545660000412787E-41</v>
      </c>
      <c r="BL44" s="5">
        <f t="shared" si="69"/>
        <v>4.0946094581623835E-41</v>
      </c>
      <c r="BM44" s="5">
        <f t="shared" si="69"/>
        <v>3.8426529162834891E-41</v>
      </c>
      <c r="BN44" s="5">
        <f t="shared" si="69"/>
        <v>3.5986963744046239E-41</v>
      </c>
      <c r="BO44" s="5">
        <f t="shared" si="69"/>
        <v>3.3627398325257292E-41</v>
      </c>
      <c r="BP44" s="5">
        <f t="shared" si="69"/>
        <v>3.1347832906468352E-41</v>
      </c>
      <c r="BQ44" s="5">
        <f t="shared" si="69"/>
        <v>2.9148267487679414E-41</v>
      </c>
      <c r="BR44" s="5">
        <f t="shared" si="69"/>
        <v>2.7028702068890737E-41</v>
      </c>
      <c r="BS44" s="5">
        <f t="shared" si="69"/>
        <v>2.4989136650101802E-41</v>
      </c>
      <c r="BT44" s="5">
        <f t="shared" si="69"/>
        <v>2.3029571231312873E-41</v>
      </c>
      <c r="BU44" s="5">
        <f t="shared" si="69"/>
        <v>2.1150005812523951E-41</v>
      </c>
      <c r="BV44" s="5">
        <f t="shared" si="69"/>
        <v>1.9350440393735245E-41</v>
      </c>
      <c r="BW44" s="5">
        <f t="shared" si="63"/>
        <v>1.7630874974946525E-41</v>
      </c>
      <c r="BX44" s="5">
        <f t="shared" si="76"/>
        <v>1.59913095561576E-41</v>
      </c>
      <c r="BY44" s="5">
        <f t="shared" si="76"/>
        <v>1.4431744137368676E-41</v>
      </c>
      <c r="BZ44" s="5">
        <f t="shared" si="76"/>
        <v>1.2952178718579935E-41</v>
      </c>
      <c r="CA44" s="5">
        <f t="shared" si="76"/>
        <v>1.1552613299791014E-41</v>
      </c>
      <c r="CB44" s="5">
        <f t="shared" si="76"/>
        <v>1.0233047881002099E-41</v>
      </c>
      <c r="CC44" s="5">
        <f t="shared" si="76"/>
        <v>8.9934824622131891E-42</v>
      </c>
      <c r="CD44" s="5">
        <f t="shared" si="76"/>
        <v>7.8339170434244197E-42</v>
      </c>
      <c r="CE44" s="5">
        <f t="shared" si="76"/>
        <v>6.7543516246355115E-42</v>
      </c>
      <c r="CF44" s="5">
        <f t="shared" si="76"/>
        <v>5.7547862058466075E-42</v>
      </c>
      <c r="CG44" s="5">
        <f t="shared" si="76"/>
        <v>4.8352207870578158E-42</v>
      </c>
      <c r="CH44" s="5">
        <f t="shared" si="76"/>
        <v>3.9956553682689135E-42</v>
      </c>
      <c r="CI44" s="5">
        <f t="shared" si="76"/>
        <v>3.2360899494800166E-42</v>
      </c>
      <c r="CJ44" s="5">
        <f t="shared" si="76"/>
        <v>2.5565245306911246E-42</v>
      </c>
      <c r="CK44" s="5">
        <f t="shared" si="76"/>
        <v>1.9569591119023056E-42</v>
      </c>
      <c r="CL44" s="5">
        <f t="shared" si="76"/>
        <v>1.4373936931134148E-42</v>
      </c>
      <c r="CM44" s="5">
        <f t="shared" si="76"/>
        <v>9.9782827432452933E-43</v>
      </c>
      <c r="CN44" s="5">
        <f t="shared" si="75"/>
        <v>6.3826285553564913E-43</v>
      </c>
      <c r="CO44" s="5">
        <f t="shared" si="75"/>
        <v>3.5869743674680316E-43</v>
      </c>
      <c r="CP44" s="5">
        <f t="shared" si="75"/>
        <v>1.5913201795792403E-43</v>
      </c>
      <c r="CQ44" s="5">
        <f t="shared" si="75"/>
        <v>3.9566599169050206E-44</v>
      </c>
      <c r="CR44" s="5">
        <f t="shared" si="75"/>
        <v>1.1803801816925415E-48</v>
      </c>
      <c r="CS44" s="5">
        <f t="shared" si="74"/>
        <v>4.043576159130881E-44</v>
      </c>
      <c r="CT44" s="5">
        <f t="shared" si="74"/>
        <v>1.608703428024413E-43</v>
      </c>
      <c r="CU44" s="5">
        <f t="shared" si="74"/>
        <v>3.6130492401357907E-43</v>
      </c>
      <c r="CV44" s="5">
        <f t="shared" si="74"/>
        <v>6.4173950522468363E-43</v>
      </c>
      <c r="CW44" s="5">
        <f t="shared" si="74"/>
        <v>1.0021740864358224E-42</v>
      </c>
      <c r="CX44" s="5">
        <f t="shared" si="74"/>
        <v>1.4426086676469664E-42</v>
      </c>
      <c r="CY44" s="5">
        <f t="shared" si="74"/>
        <v>1.963043248858116E-42</v>
      </c>
      <c r="CZ44" s="5">
        <f t="shared" si="74"/>
        <v>2.5634778300691936E-42</v>
      </c>
      <c r="DA44" s="5">
        <f t="shared" si="74"/>
        <v>3.2439124112803441E-42</v>
      </c>
      <c r="DB44" s="5">
        <f t="shared" si="74"/>
        <v>4.0043469924914996E-42</v>
      </c>
      <c r="DC44" s="5">
        <f t="shared" si="74"/>
        <v>4.8447815737026604E-42</v>
      </c>
      <c r="DD44" s="5">
        <f t="shared" si="74"/>
        <v>5.7652161549137113E-42</v>
      </c>
      <c r="DE44" s="5">
        <f t="shared" si="74"/>
        <v>6.7656507361248732E-42</v>
      </c>
      <c r="DF44" s="5">
        <f t="shared" si="74"/>
        <v>7.8460853173360406E-42</v>
      </c>
      <c r="DG44" s="5">
        <f t="shared" si="73"/>
        <v>9.0065198985470692E-42</v>
      </c>
      <c r="DH44" s="5">
        <f t="shared" si="73"/>
        <v>1.0246954479758237E-41</v>
      </c>
    </row>
    <row r="45" spans="2:112" x14ac:dyDescent="0.25">
      <c r="B45" s="5">
        <f>'goccia (5)'!S18</f>
        <v>3.2094459318134362E-19</v>
      </c>
      <c r="D45">
        <f t="shared" si="64"/>
        <v>57</v>
      </c>
      <c r="E45" s="5">
        <f t="shared" si="50"/>
        <v>3.2094459318134362E-19</v>
      </c>
      <c r="F45" s="107">
        <f t="shared" si="53"/>
        <v>3.2094459318134363</v>
      </c>
      <c r="G45" s="35"/>
      <c r="H45" s="69">
        <f t="shared" si="54"/>
        <v>1.6047229659067181E-19</v>
      </c>
      <c r="I45" s="35"/>
      <c r="J45" s="6"/>
      <c r="L45" s="5">
        <f t="shared" si="70"/>
        <v>1.0966899588299652E-40</v>
      </c>
      <c r="M45" s="5">
        <f t="shared" si="70"/>
        <v>1.0552007724672766E-40</v>
      </c>
      <c r="N45" s="5">
        <f t="shared" si="70"/>
        <v>1.0145115861045928E-40</v>
      </c>
      <c r="O45" s="5">
        <f t="shared" si="70"/>
        <v>9.7462239974190419E-41</v>
      </c>
      <c r="P45" s="5">
        <f t="shared" si="70"/>
        <v>9.3553321337921563E-41</v>
      </c>
      <c r="Q45" s="5">
        <f t="shared" si="70"/>
        <v>8.9724402701652713E-41</v>
      </c>
      <c r="R45" s="5">
        <f t="shared" si="70"/>
        <v>8.5975484065384318E-41</v>
      </c>
      <c r="S45" s="5">
        <f t="shared" si="70"/>
        <v>8.2306565429115461E-41</v>
      </c>
      <c r="T45" s="5">
        <f t="shared" si="70"/>
        <v>7.8717646792846621E-41</v>
      </c>
      <c r="U45" s="5">
        <f t="shared" si="70"/>
        <v>7.5208728156577778E-41</v>
      </c>
      <c r="V45" s="5">
        <f t="shared" si="70"/>
        <v>7.1779809520309359E-41</v>
      </c>
      <c r="W45" s="5">
        <f t="shared" si="70"/>
        <v>6.8430890884040518E-41</v>
      </c>
      <c r="X45" s="5">
        <f t="shared" si="70"/>
        <v>6.5161972247771684E-41</v>
      </c>
      <c r="Y45" s="5">
        <f t="shared" si="70"/>
        <v>6.1973053611502856E-41</v>
      </c>
      <c r="Z45" s="5">
        <f t="shared" si="70"/>
        <v>5.8864134975234403E-41</v>
      </c>
      <c r="AA45" s="5">
        <f t="shared" si="70"/>
        <v>5.5835216338965578E-41</v>
      </c>
      <c r="AB45" s="5">
        <f t="shared" si="68"/>
        <v>5.2886297702696761E-41</v>
      </c>
      <c r="AC45" s="5">
        <f t="shared" si="68"/>
        <v>5.0017379066428286E-41</v>
      </c>
      <c r="AD45" s="5">
        <f t="shared" si="68"/>
        <v>4.7228460430159461E-41</v>
      </c>
      <c r="AE45" s="5">
        <f t="shared" si="68"/>
        <v>4.4519541793890648E-41</v>
      </c>
      <c r="AF45" s="5">
        <f t="shared" si="68"/>
        <v>4.1890623157621836E-41</v>
      </c>
      <c r="AG45" s="5">
        <f t="shared" si="68"/>
        <v>3.9341704521353337E-41</v>
      </c>
      <c r="AH45" s="5">
        <f t="shared" si="68"/>
        <v>3.6872785885084528E-41</v>
      </c>
      <c r="AI45" s="5">
        <f t="shared" si="68"/>
        <v>3.4483867248815721E-41</v>
      </c>
      <c r="AJ45" s="5">
        <f t="shared" si="72"/>
        <v>3.2174948612546926E-41</v>
      </c>
      <c r="AK45" s="5">
        <f t="shared" si="72"/>
        <v>2.9946029976278397E-41</v>
      </c>
      <c r="AL45" s="5">
        <f t="shared" si="72"/>
        <v>2.7797111340009599E-41</v>
      </c>
      <c r="AM45" s="5">
        <f t="shared" si="72"/>
        <v>2.5728192703740809E-41</v>
      </c>
      <c r="AN45" s="5">
        <f t="shared" si="72"/>
        <v>2.3739274067472254E-41</v>
      </c>
      <c r="AO45" s="5">
        <f t="shared" si="72"/>
        <v>2.1830355431203466E-41</v>
      </c>
      <c r="AP45" s="5">
        <f t="shared" si="72"/>
        <v>2.000143679493468E-41</v>
      </c>
      <c r="AQ45" s="5">
        <f t="shared" si="72"/>
        <v>1.82525181586659E-41</v>
      </c>
      <c r="AR45" s="5">
        <f t="shared" si="72"/>
        <v>1.6583599522397321E-41</v>
      </c>
      <c r="AS45" s="5">
        <f t="shared" si="72"/>
        <v>1.4994680886128542E-41</v>
      </c>
      <c r="AT45" s="5">
        <f t="shared" si="72"/>
        <v>1.3485762249859769E-41</v>
      </c>
      <c r="AU45" s="5">
        <f t="shared" si="72"/>
        <v>1.2056843613591E-41</v>
      </c>
      <c r="AV45" s="5">
        <f t="shared" si="72"/>
        <v>1.0707924977322394E-41</v>
      </c>
      <c r="AW45" s="5">
        <f t="shared" si="72"/>
        <v>9.4390063410536273E-42</v>
      </c>
      <c r="AX45" s="5">
        <f t="shared" si="72"/>
        <v>8.2500877047848647E-42</v>
      </c>
      <c r="AY45" s="5">
        <f t="shared" si="72"/>
        <v>7.1411690685161086E-42</v>
      </c>
      <c r="AZ45" s="5">
        <f t="shared" si="71"/>
        <v>6.1122504322474752E-42</v>
      </c>
      <c r="BA45" s="5">
        <f t="shared" si="71"/>
        <v>5.1633317959787196E-42</v>
      </c>
      <c r="BB45" s="5">
        <f t="shared" si="71"/>
        <v>4.2944131597099694E-42</v>
      </c>
      <c r="BC45" s="5">
        <f t="shared" si="71"/>
        <v>3.5054945234413144E-42</v>
      </c>
      <c r="BD45" s="5">
        <f t="shared" si="71"/>
        <v>2.7965758871725647E-42</v>
      </c>
      <c r="BE45" s="5">
        <f t="shared" si="71"/>
        <v>2.1676572509038206E-42</v>
      </c>
      <c r="BF45" s="5">
        <f t="shared" si="71"/>
        <v>1.6187386146350816E-42</v>
      </c>
      <c r="BG45" s="5">
        <f t="shared" si="69"/>
        <v>1.1498199783663997E-42</v>
      </c>
      <c r="BH45" s="5">
        <f t="shared" si="69"/>
        <v>7.6090134209766175E-43</v>
      </c>
      <c r="BI45" s="5">
        <f t="shared" si="69"/>
        <v>4.5198270582892918E-43</v>
      </c>
      <c r="BJ45" s="5">
        <f t="shared" si="69"/>
        <v>2.2306406956020188E-43</v>
      </c>
      <c r="BK45" s="5">
        <f t="shared" si="69"/>
        <v>7.4145433291493036E-44</v>
      </c>
      <c r="BL45" s="5">
        <f t="shared" si="69"/>
        <v>5.2267970227667604E-45</v>
      </c>
      <c r="BM45" s="5">
        <f t="shared" si="69"/>
        <v>1.6308160754045796E-44</v>
      </c>
      <c r="BN45" s="5">
        <f t="shared" si="69"/>
        <v>1.0738952448531437E-43</v>
      </c>
      <c r="BO45" s="5">
        <f t="shared" si="69"/>
        <v>2.7847088821659438E-43</v>
      </c>
      <c r="BP45" s="5">
        <f t="shared" si="69"/>
        <v>5.2955225194787971E-43</v>
      </c>
      <c r="BQ45" s="5">
        <f t="shared" si="69"/>
        <v>8.6063361567917037E-43</v>
      </c>
      <c r="BR45" s="5">
        <f t="shared" si="69"/>
        <v>1.271714979410412E-42</v>
      </c>
      <c r="BS45" s="5">
        <f t="shared" si="69"/>
        <v>1.7627963431417038E-42</v>
      </c>
      <c r="BT45" s="5">
        <f t="shared" si="69"/>
        <v>2.3338777068730007E-42</v>
      </c>
      <c r="BU45" s="5">
        <f t="shared" si="69"/>
        <v>2.984959070604303E-42</v>
      </c>
      <c r="BV45" s="5">
        <f t="shared" ref="BV45:CK72" si="77">IF($E45=0, 0, ($E45/ROUND($E45/BV$3,0)-BV$3)^2)</f>
        <v>3.7160404343355175E-42</v>
      </c>
      <c r="BW45" s="5">
        <f t="shared" si="77"/>
        <v>4.5271217980667183E-42</v>
      </c>
      <c r="BX45" s="5">
        <f t="shared" si="77"/>
        <v>5.4182031617980175E-42</v>
      </c>
      <c r="BY45" s="5">
        <f t="shared" si="76"/>
        <v>6.3892845255293213E-42</v>
      </c>
      <c r="BZ45" s="5">
        <f t="shared" si="76"/>
        <v>7.4403658892605005E-42</v>
      </c>
      <c r="CA45" s="5">
        <f t="shared" si="76"/>
        <v>8.5714472529918049E-42</v>
      </c>
      <c r="CB45" s="5">
        <f t="shared" si="76"/>
        <v>9.7825286167231158E-42</v>
      </c>
      <c r="CC45" s="5">
        <f t="shared" si="76"/>
        <v>1.1073609980454432E-41</v>
      </c>
      <c r="CD45" s="5">
        <f t="shared" si="76"/>
        <v>1.2444691344185583E-41</v>
      </c>
      <c r="CE45" s="5">
        <f t="shared" si="76"/>
        <v>1.38957727079169E-41</v>
      </c>
      <c r="CF45" s="5">
        <f t="shared" si="76"/>
        <v>1.5426854071648223E-41</v>
      </c>
      <c r="CG45" s="5">
        <f t="shared" si="76"/>
        <v>1.7037935435379352E-41</v>
      </c>
      <c r="CH45" s="5">
        <f t="shared" si="76"/>
        <v>1.8729016799110673E-41</v>
      </c>
      <c r="CI45" s="5">
        <f t="shared" si="76"/>
        <v>2.0500098162842001E-41</v>
      </c>
      <c r="CJ45" s="5">
        <f t="shared" si="76"/>
        <v>2.2351179526573336E-41</v>
      </c>
      <c r="CK45" s="5">
        <f t="shared" si="76"/>
        <v>2.4282260890304437E-41</v>
      </c>
      <c r="CL45" s="5">
        <f t="shared" si="76"/>
        <v>2.6293342254035775E-41</v>
      </c>
      <c r="CM45" s="5">
        <f t="shared" si="76"/>
        <v>2.8384423617767114E-41</v>
      </c>
      <c r="CN45" s="5">
        <f t="shared" si="75"/>
        <v>3.055550498149846E-41</v>
      </c>
      <c r="CO45" s="5">
        <f t="shared" si="75"/>
        <v>3.2806586345229532E-41</v>
      </c>
      <c r="CP45" s="5">
        <f t="shared" si="75"/>
        <v>3.5137667708960881E-41</v>
      </c>
      <c r="CQ45" s="5">
        <f t="shared" si="75"/>
        <v>3.7548749072692231E-41</v>
      </c>
      <c r="CR45" s="5">
        <f t="shared" si="75"/>
        <v>4.0039830436423588E-41</v>
      </c>
      <c r="CS45" s="5">
        <f t="shared" si="74"/>
        <v>4.2610911800154636E-41</v>
      </c>
      <c r="CT45" s="5">
        <f t="shared" si="74"/>
        <v>4.5261993163885996E-41</v>
      </c>
      <c r="CU45" s="5">
        <f t="shared" si="74"/>
        <v>4.7993074527617357E-41</v>
      </c>
      <c r="CV45" s="5">
        <f t="shared" si="74"/>
        <v>5.0804155891348384E-41</v>
      </c>
      <c r="CW45" s="5">
        <f t="shared" si="74"/>
        <v>5.3695237255079743E-41</v>
      </c>
      <c r="CX45" s="5">
        <f t="shared" si="74"/>
        <v>5.6666318618811119E-41</v>
      </c>
      <c r="CY45" s="5">
        <f t="shared" si="74"/>
        <v>5.9717399982542492E-41</v>
      </c>
      <c r="CZ45" s="5">
        <f t="shared" si="74"/>
        <v>6.2848481346273494E-41</v>
      </c>
      <c r="DA45" s="5">
        <f t="shared" si="74"/>
        <v>6.605956271000487E-41</v>
      </c>
      <c r="DB45" s="5">
        <f t="shared" si="74"/>
        <v>6.9350644073736252E-41</v>
      </c>
      <c r="DC45" s="5">
        <f t="shared" si="74"/>
        <v>7.2721725437467631E-41</v>
      </c>
      <c r="DD45" s="5">
        <f t="shared" si="74"/>
        <v>7.6172806801198608E-41</v>
      </c>
      <c r="DE45" s="5">
        <f t="shared" si="74"/>
        <v>7.970388816492999E-41</v>
      </c>
      <c r="DF45" s="5">
        <f t="shared" si="74"/>
        <v>8.3314969528661389E-41</v>
      </c>
      <c r="DG45" s="5">
        <f t="shared" si="73"/>
        <v>8.7006050892392335E-41</v>
      </c>
      <c r="DH45" s="5">
        <f t="shared" si="73"/>
        <v>9.0777132256123727E-41</v>
      </c>
    </row>
    <row r="46" spans="2:112" x14ac:dyDescent="0.25">
      <c r="B46" s="5">
        <f>'goccia (5)'!S19</f>
        <v>3.1361077880560022E-19</v>
      </c>
      <c r="D46">
        <f t="shared" si="64"/>
        <v>58</v>
      </c>
      <c r="E46" s="5">
        <f t="shared" si="50"/>
        <v>3.1361077880560022E-19</v>
      </c>
      <c r="F46" s="107">
        <f t="shared" si="53"/>
        <v>3.1361077880560022</v>
      </c>
      <c r="G46" s="35"/>
      <c r="H46" s="100">
        <f t="shared" si="54"/>
        <v>1.5680538940280011E-19</v>
      </c>
      <c r="I46" s="35"/>
      <c r="J46" s="6"/>
      <c r="L46" s="5">
        <f t="shared" si="70"/>
        <v>4.6313324923744127E-41</v>
      </c>
      <c r="M46" s="5">
        <f t="shared" si="70"/>
        <v>4.3631169162623988E-41</v>
      </c>
      <c r="N46" s="5">
        <f t="shared" si="70"/>
        <v>4.1029013401504166E-41</v>
      </c>
      <c r="O46" s="5">
        <f t="shared" si="70"/>
        <v>3.8506857640384035E-41</v>
      </c>
      <c r="P46" s="5">
        <f t="shared" si="70"/>
        <v>3.6064701879263906E-41</v>
      </c>
      <c r="Q46" s="5">
        <f t="shared" si="70"/>
        <v>3.3702546118143783E-41</v>
      </c>
      <c r="R46" s="5">
        <f t="shared" si="70"/>
        <v>3.1420390357023937E-41</v>
      </c>
      <c r="S46" s="5">
        <f t="shared" si="70"/>
        <v>2.9218234595903813E-41</v>
      </c>
      <c r="T46" s="5">
        <f t="shared" si="70"/>
        <v>2.70960788347837E-41</v>
      </c>
      <c r="U46" s="5">
        <f t="shared" si="70"/>
        <v>2.5053923073663588E-41</v>
      </c>
      <c r="V46" s="5">
        <f t="shared" si="70"/>
        <v>2.3091767312543713E-41</v>
      </c>
      <c r="W46" s="5">
        <f t="shared" si="70"/>
        <v>2.1209611551423604E-41</v>
      </c>
      <c r="X46" s="5">
        <f t="shared" si="70"/>
        <v>1.94074557903035E-41</v>
      </c>
      <c r="Y46" s="5">
        <f t="shared" si="70"/>
        <v>1.7685300029183399E-41</v>
      </c>
      <c r="Z46" s="5">
        <f t="shared" si="70"/>
        <v>1.6043144268063499E-41</v>
      </c>
      <c r="AA46" s="5">
        <f t="shared" ref="AA46:AP61" si="78">IF($E46=0, 0, ($E46/ROUND($E46/AA$3,0)-AA$3)^2)</f>
        <v>1.4480988506943399E-41</v>
      </c>
      <c r="AB46" s="5">
        <f t="shared" si="78"/>
        <v>1.2998832745823306E-41</v>
      </c>
      <c r="AC46" s="5">
        <f t="shared" si="78"/>
        <v>1.1596676984703383E-41</v>
      </c>
      <c r="AD46" s="5">
        <f t="shared" si="78"/>
        <v>1.0274521223583291E-41</v>
      </c>
      <c r="AE46" s="5">
        <f t="shared" si="78"/>
        <v>9.0323654624632038E-42</v>
      </c>
      <c r="AF46" s="5">
        <f t="shared" si="78"/>
        <v>7.870209701343123E-42</v>
      </c>
      <c r="AG46" s="5">
        <f t="shared" si="78"/>
        <v>6.7880539402231725E-42</v>
      </c>
      <c r="AH46" s="5">
        <f t="shared" si="78"/>
        <v>5.7858981791030921E-42</v>
      </c>
      <c r="AI46" s="5">
        <f t="shared" si="78"/>
        <v>4.8637424179830165E-42</v>
      </c>
      <c r="AJ46" s="5">
        <f t="shared" si="78"/>
        <v>4.0215866568629469E-42</v>
      </c>
      <c r="AK46" s="5">
        <f t="shared" si="78"/>
        <v>3.2594308957429693E-42</v>
      </c>
      <c r="AL46" s="5">
        <f t="shared" si="78"/>
        <v>2.5772751346229005E-42</v>
      </c>
      <c r="AM46" s="5">
        <f t="shared" si="78"/>
        <v>1.975119373502837E-42</v>
      </c>
      <c r="AN46" s="5">
        <f t="shared" si="78"/>
        <v>1.4529636123828369E-42</v>
      </c>
      <c r="AO46" s="5">
        <f t="shared" si="78"/>
        <v>1.0108078512627744E-42</v>
      </c>
      <c r="AP46" s="5">
        <f t="shared" si="78"/>
        <v>6.4865209014271723E-43</v>
      </c>
      <c r="AQ46" s="5">
        <f t="shared" si="72"/>
        <v>3.6649632902266533E-43</v>
      </c>
      <c r="AR46" s="5">
        <f t="shared" si="72"/>
        <v>1.6434056790263826E-43</v>
      </c>
      <c r="AS46" s="5">
        <f t="shared" si="72"/>
        <v>4.218480678258738E-44</v>
      </c>
      <c r="AT46" s="5">
        <f t="shared" si="72"/>
        <v>2.9045662541802459E-47</v>
      </c>
      <c r="AU46" s="5">
        <f t="shared" si="72"/>
        <v>3.787328454250154E-44</v>
      </c>
      <c r="AV46" s="5">
        <f t="shared" si="72"/>
        <v>1.5571752342244759E-43</v>
      </c>
      <c r="AW46" s="5">
        <f t="shared" si="72"/>
        <v>3.535617623024083E-43</v>
      </c>
      <c r="AX46" s="5">
        <f t="shared" si="72"/>
        <v>6.3140600118237433E-43</v>
      </c>
      <c r="AY46" s="5">
        <f t="shared" si="72"/>
        <v>9.8925024006234574E-43</v>
      </c>
      <c r="AZ46" s="5">
        <f t="shared" si="71"/>
        <v>1.4270944789422649E-42</v>
      </c>
      <c r="BA46" s="5">
        <f t="shared" si="71"/>
        <v>1.9449387178222371E-42</v>
      </c>
      <c r="BB46" s="5">
        <f t="shared" si="71"/>
        <v>2.5427829567022149E-42</v>
      </c>
      <c r="BC46" s="5">
        <f t="shared" si="71"/>
        <v>3.2206271955821117E-42</v>
      </c>
      <c r="BD46" s="5">
        <f t="shared" si="71"/>
        <v>3.9784714344620903E-42</v>
      </c>
      <c r="BE46" s="5">
        <f t="shared" si="71"/>
        <v>4.8163156733420742E-42</v>
      </c>
      <c r="BF46" s="5">
        <f t="shared" si="71"/>
        <v>5.7341599122220635E-42</v>
      </c>
      <c r="BG46" s="5">
        <f t="shared" ref="BG46:BV79" si="79">IF($E46=0, 0, ($E46/ROUND($E46/BG$3,0)-BG$3)^2)</f>
        <v>6.7320041511019326E-42</v>
      </c>
      <c r="BH46" s="5">
        <f t="shared" si="79"/>
        <v>7.8098483899819237E-42</v>
      </c>
      <c r="BI46" s="5">
        <f t="shared" si="79"/>
        <v>8.9676926288619188E-42</v>
      </c>
      <c r="BJ46" s="5">
        <f t="shared" si="79"/>
        <v>1.0205536867741919E-41</v>
      </c>
      <c r="BK46" s="5">
        <f t="shared" si="79"/>
        <v>1.1523381106621762E-41</v>
      </c>
      <c r="BL46" s="5">
        <f t="shared" si="79"/>
        <v>1.2921225345501764E-41</v>
      </c>
      <c r="BM46" s="5">
        <f t="shared" si="79"/>
        <v>1.4399069584381771E-41</v>
      </c>
      <c r="BN46" s="5">
        <f t="shared" si="79"/>
        <v>1.5956913823261592E-41</v>
      </c>
      <c r="BO46" s="5">
        <f t="shared" si="79"/>
        <v>1.7594758062141599E-41</v>
      </c>
      <c r="BP46" s="5">
        <f t="shared" si="79"/>
        <v>1.9312602301021613E-41</v>
      </c>
      <c r="BQ46" s="5">
        <f t="shared" si="79"/>
        <v>2.1110446539901633E-41</v>
      </c>
      <c r="BR46" s="5">
        <f t="shared" si="79"/>
        <v>2.2988290778781427E-41</v>
      </c>
      <c r="BS46" s="5">
        <f t="shared" si="79"/>
        <v>2.4946135017661448E-41</v>
      </c>
      <c r="BT46" s="5">
        <f t="shared" si="79"/>
        <v>2.698397925654147E-41</v>
      </c>
      <c r="BU46" s="5">
        <f t="shared" si="79"/>
        <v>2.9101823495421498E-41</v>
      </c>
      <c r="BV46" s="5">
        <f t="shared" si="79"/>
        <v>3.1299667734301269E-41</v>
      </c>
      <c r="BW46" s="5">
        <f t="shared" si="77"/>
        <v>3.357751197318102E-41</v>
      </c>
      <c r="BX46" s="5">
        <f t="shared" si="77"/>
        <v>3.5935356212061048E-41</v>
      </c>
      <c r="BY46" s="5">
        <f t="shared" si="76"/>
        <v>3.8373200450941078E-41</v>
      </c>
      <c r="BZ46" s="5">
        <f t="shared" si="76"/>
        <v>4.0891044689820808E-41</v>
      </c>
      <c r="CA46" s="5">
        <f t="shared" si="76"/>
        <v>4.3488888928700841E-41</v>
      </c>
      <c r="CB46" s="5">
        <f t="shared" si="76"/>
        <v>4.616673316758088E-41</v>
      </c>
      <c r="CC46" s="5">
        <f t="shared" si="76"/>
        <v>4.8924577406460921E-41</v>
      </c>
      <c r="CD46" s="5">
        <f t="shared" si="76"/>
        <v>5.1762421645340632E-41</v>
      </c>
      <c r="CE46" s="5">
        <f t="shared" si="76"/>
        <v>5.4680265884220676E-41</v>
      </c>
      <c r="CF46" s="5">
        <f t="shared" si="76"/>
        <v>5.7678110123100726E-41</v>
      </c>
      <c r="CG46" s="5">
        <f t="shared" si="76"/>
        <v>6.0755954361980406E-41</v>
      </c>
      <c r="CH46" s="5">
        <f t="shared" si="76"/>
        <v>6.391379860086046E-41</v>
      </c>
      <c r="CI46" s="5">
        <f t="shared" si="76"/>
        <v>6.715164283974051E-41</v>
      </c>
      <c r="CJ46" s="5">
        <f t="shared" si="76"/>
        <v>7.0469487078620576E-41</v>
      </c>
      <c r="CK46" s="5">
        <f t="shared" si="76"/>
        <v>7.3867331317500232E-41</v>
      </c>
      <c r="CL46" s="5">
        <f t="shared" si="76"/>
        <v>7.7345175556380291E-41</v>
      </c>
      <c r="CM46" s="5">
        <f t="shared" si="76"/>
        <v>8.0903019795260357E-41</v>
      </c>
      <c r="CN46" s="5">
        <f t="shared" si="75"/>
        <v>8.454086403414043E-41</v>
      </c>
      <c r="CO46" s="5">
        <f t="shared" si="75"/>
        <v>8.8258708273020061E-41</v>
      </c>
      <c r="CP46" s="5">
        <f t="shared" si="75"/>
        <v>9.2056552511900137E-41</v>
      </c>
      <c r="CQ46" s="5">
        <f t="shared" si="75"/>
        <v>9.5934396750780209E-41</v>
      </c>
      <c r="CR46" s="5">
        <f t="shared" si="75"/>
        <v>9.9892240989660288E-41</v>
      </c>
      <c r="CS46" s="5">
        <f t="shared" si="74"/>
        <v>1.039300852285399E-40</v>
      </c>
      <c r="CT46" s="5">
        <f t="shared" si="74"/>
        <v>1.0804792946741998E-40</v>
      </c>
      <c r="CU46" s="5">
        <f t="shared" si="74"/>
        <v>1.1224577370630008E-40</v>
      </c>
      <c r="CV46" s="5">
        <f t="shared" si="74"/>
        <v>1.1652361794517965E-40</v>
      </c>
      <c r="CW46" s="5">
        <f t="shared" si="74"/>
        <v>1.2088146218405974E-40</v>
      </c>
      <c r="CX46" s="5">
        <f t="shared" si="74"/>
        <v>1.2531930642293984E-40</v>
      </c>
      <c r="CY46" s="5">
        <f t="shared" si="74"/>
        <v>1.2983715066181995E-40</v>
      </c>
      <c r="CZ46" s="5">
        <f t="shared" si="74"/>
        <v>1.3443499490069951E-40</v>
      </c>
      <c r="DA46" s="5">
        <f t="shared" si="74"/>
        <v>1.391128391395796E-40</v>
      </c>
      <c r="DB46" s="5">
        <f t="shared" si="74"/>
        <v>1.4387068337845971E-40</v>
      </c>
      <c r="DC46" s="5">
        <f t="shared" si="74"/>
        <v>1.4870852761733982E-40</v>
      </c>
      <c r="DD46" s="5">
        <f t="shared" si="74"/>
        <v>1.5362637185621935E-40</v>
      </c>
      <c r="DE46" s="5">
        <f t="shared" si="74"/>
        <v>1.5862421609509947E-40</v>
      </c>
      <c r="DF46" s="5">
        <f t="shared" si="74"/>
        <v>1.6370206033397958E-40</v>
      </c>
      <c r="DG46" s="5">
        <f t="shared" si="73"/>
        <v>1.6885990457285908E-40</v>
      </c>
      <c r="DH46" s="5">
        <f t="shared" si="73"/>
        <v>1.7409774881173921E-40</v>
      </c>
    </row>
    <row r="47" spans="2:112" x14ac:dyDescent="0.25">
      <c r="B47" s="5">
        <f>'goccia (6)'!M16</f>
        <v>9.6194104059636941E-19</v>
      </c>
      <c r="D47">
        <f t="shared" si="64"/>
        <v>61</v>
      </c>
      <c r="E47" s="5">
        <f t="shared" si="50"/>
        <v>9.6194104059636941E-19</v>
      </c>
      <c r="F47" s="107">
        <f t="shared" si="53"/>
        <v>9.6194104059636949</v>
      </c>
      <c r="G47" s="35"/>
      <c r="H47" s="69">
        <f t="shared" si="54"/>
        <v>1.6032350676606156E-19</v>
      </c>
      <c r="I47" s="35"/>
      <c r="J47" s="6"/>
      <c r="L47" s="5">
        <f t="shared" ref="L47:AA62" si="80">IF($E47=0, 0, ($E47/ROUND($E47/L$3,0)-L$3)^2)</f>
        <v>1.0657479194891891E-40</v>
      </c>
      <c r="M47" s="5">
        <f t="shared" si="80"/>
        <v>1.0248538924249415E-40</v>
      </c>
      <c r="N47" s="5">
        <f t="shared" si="80"/>
        <v>9.8475986536069864E-41</v>
      </c>
      <c r="O47" s="5">
        <f t="shared" si="80"/>
        <v>9.4546583829645116E-41</v>
      </c>
      <c r="P47" s="5">
        <f t="shared" si="80"/>
        <v>9.0697181123220355E-41</v>
      </c>
      <c r="Q47" s="5">
        <f t="shared" si="80"/>
        <v>8.692777841679561E-41</v>
      </c>
      <c r="R47" s="5">
        <f t="shared" si="80"/>
        <v>8.32383757103713E-41</v>
      </c>
      <c r="S47" s="5">
        <f t="shared" si="80"/>
        <v>7.9628973003946558E-41</v>
      </c>
      <c r="T47" s="5">
        <f t="shared" si="80"/>
        <v>7.6099570297521813E-41</v>
      </c>
      <c r="U47" s="5">
        <f t="shared" si="80"/>
        <v>7.2650167591097075E-41</v>
      </c>
      <c r="V47" s="5">
        <f t="shared" si="80"/>
        <v>6.928076488467274E-41</v>
      </c>
      <c r="W47" s="5">
        <f t="shared" si="80"/>
        <v>6.5991362178248005E-41</v>
      </c>
      <c r="X47" s="5">
        <f t="shared" si="80"/>
        <v>6.2781959471823276E-41</v>
      </c>
      <c r="Y47" s="5">
        <f t="shared" si="80"/>
        <v>5.9652556765398553E-41</v>
      </c>
      <c r="Z47" s="5">
        <f t="shared" si="80"/>
        <v>5.6603154058974195E-41</v>
      </c>
      <c r="AA47" s="5">
        <f t="shared" si="80"/>
        <v>5.3633751352549465E-41</v>
      </c>
      <c r="AB47" s="5">
        <f t="shared" si="78"/>
        <v>5.0744348646124752E-41</v>
      </c>
      <c r="AC47" s="5">
        <f t="shared" si="78"/>
        <v>4.7934945939700373E-41</v>
      </c>
      <c r="AD47" s="5">
        <f t="shared" si="78"/>
        <v>4.5205543233275653E-41</v>
      </c>
      <c r="AE47" s="5">
        <f t="shared" si="78"/>
        <v>4.255614052685094E-41</v>
      </c>
      <c r="AF47" s="5">
        <f t="shared" si="78"/>
        <v>3.9986737820426233E-41</v>
      </c>
      <c r="AG47" s="5">
        <f t="shared" si="78"/>
        <v>3.7497335114001824E-41</v>
      </c>
      <c r="AH47" s="5">
        <f t="shared" si="78"/>
        <v>3.5087932407577115E-41</v>
      </c>
      <c r="AI47" s="5">
        <f t="shared" si="78"/>
        <v>3.2758529701152418E-41</v>
      </c>
      <c r="AJ47" s="5">
        <f t="shared" si="78"/>
        <v>3.0509126994727718E-41</v>
      </c>
      <c r="AK47" s="5">
        <f t="shared" si="78"/>
        <v>2.8339724288303284E-41</v>
      </c>
      <c r="AL47" s="5">
        <f t="shared" si="78"/>
        <v>2.6250321581878591E-41</v>
      </c>
      <c r="AM47" s="5">
        <f t="shared" si="78"/>
        <v>2.42409188754539E-41</v>
      </c>
      <c r="AN47" s="5">
        <f t="shared" si="78"/>
        <v>2.2311516169029446E-41</v>
      </c>
      <c r="AO47" s="5">
        <f t="shared" si="78"/>
        <v>2.0462113462604755E-41</v>
      </c>
      <c r="AP47" s="5">
        <f t="shared" si="78"/>
        <v>1.8692710756180071E-41</v>
      </c>
      <c r="AQ47" s="5">
        <f t="shared" si="72"/>
        <v>1.7003308049755394E-41</v>
      </c>
      <c r="AR47" s="5">
        <f t="shared" si="72"/>
        <v>1.539390534333091E-41</v>
      </c>
      <c r="AS47" s="5">
        <f t="shared" si="72"/>
        <v>1.3864502636906233E-41</v>
      </c>
      <c r="AT47" s="5">
        <f t="shared" si="72"/>
        <v>1.2415099930481563E-41</v>
      </c>
      <c r="AU47" s="5">
        <f t="shared" si="72"/>
        <v>1.1045697224056896E-41</v>
      </c>
      <c r="AV47" s="5">
        <f t="shared" si="72"/>
        <v>9.7562945176323845E-42</v>
      </c>
      <c r="AW47" s="5">
        <f t="shared" si="72"/>
        <v>8.546891811207719E-42</v>
      </c>
      <c r="AX47" s="5">
        <f t="shared" si="72"/>
        <v>7.4174891047830589E-42</v>
      </c>
      <c r="AY47" s="5">
        <f t="shared" si="72"/>
        <v>6.3680863983584041E-42</v>
      </c>
      <c r="AZ47" s="5">
        <f t="shared" si="71"/>
        <v>5.3986836919338674E-42</v>
      </c>
      <c r="BA47" s="5">
        <f t="shared" si="71"/>
        <v>4.5092809855092132E-42</v>
      </c>
      <c r="BB47" s="5">
        <f t="shared" si="71"/>
        <v>3.6998782790845649E-42</v>
      </c>
      <c r="BC47" s="5">
        <f t="shared" si="71"/>
        <v>2.9704755726600047E-42</v>
      </c>
      <c r="BD47" s="5">
        <f t="shared" si="71"/>
        <v>2.3210728662353572E-42</v>
      </c>
      <c r="BE47" s="5">
        <f t="shared" si="71"/>
        <v>1.7516701598107151E-42</v>
      </c>
      <c r="BF47" s="5">
        <f t="shared" si="71"/>
        <v>1.2622674533860783E-42</v>
      </c>
      <c r="BG47" s="5">
        <f t="shared" si="79"/>
        <v>8.5286474696149123E-43</v>
      </c>
      <c r="BH47" s="5">
        <f t="shared" si="79"/>
        <v>5.2346204053685539E-43</v>
      </c>
      <c r="BI47" s="5">
        <f t="shared" si="79"/>
        <v>2.7405933411222485E-43</v>
      </c>
      <c r="BJ47" s="5">
        <f t="shared" si="79"/>
        <v>1.0465662768759965E-43</v>
      </c>
      <c r="BK47" s="5">
        <f t="shared" si="79"/>
        <v>1.5253921262985678E-44</v>
      </c>
      <c r="BL47" s="5">
        <f t="shared" si="79"/>
        <v>5.8512148383614485E-45</v>
      </c>
      <c r="BM47" s="5">
        <f t="shared" si="79"/>
        <v>7.644850841374253E-44</v>
      </c>
      <c r="BN47" s="5">
        <f t="shared" si="79"/>
        <v>2.2704580198910601E-43</v>
      </c>
      <c r="BO47" s="5">
        <f t="shared" si="79"/>
        <v>4.5764309556448805E-43</v>
      </c>
      <c r="BP47" s="5">
        <f t="shared" si="79"/>
        <v>7.6824038913987543E-43</v>
      </c>
      <c r="BQ47" s="5">
        <f t="shared" si="79"/>
        <v>1.1588376827152681E-42</v>
      </c>
      <c r="BR47" s="5">
        <f t="shared" si="79"/>
        <v>1.6294349762906047E-42</v>
      </c>
      <c r="BS47" s="5">
        <f t="shared" si="79"/>
        <v>2.1800322698659985E-42</v>
      </c>
      <c r="BT47" s="5">
        <f t="shared" si="79"/>
        <v>2.8106295634413973E-42</v>
      </c>
      <c r="BU47" s="5">
        <f t="shared" si="79"/>
        <v>3.5212268570168015E-42</v>
      </c>
      <c r="BV47" s="5">
        <f t="shared" si="79"/>
        <v>4.3118241505921115E-42</v>
      </c>
      <c r="BW47" s="5">
        <f t="shared" si="77"/>
        <v>5.1824214441674072E-42</v>
      </c>
      <c r="BX47" s="5">
        <f t="shared" si="77"/>
        <v>6.1330187377428076E-42</v>
      </c>
      <c r="BY47" s="5">
        <f t="shared" si="76"/>
        <v>7.163616031318214E-42</v>
      </c>
      <c r="BZ47" s="5">
        <f t="shared" si="76"/>
        <v>8.2742133248934881E-42</v>
      </c>
      <c r="CA47" s="5">
        <f t="shared" si="76"/>
        <v>9.464810618468895E-42</v>
      </c>
      <c r="CB47" s="5">
        <f t="shared" si="76"/>
        <v>1.0735407912044307E-41</v>
      </c>
      <c r="CC47" s="5">
        <f t="shared" si="76"/>
        <v>1.2086005205619725E-41</v>
      </c>
      <c r="CD47" s="5">
        <f t="shared" si="76"/>
        <v>1.3516602499194972E-41</v>
      </c>
      <c r="CE47" s="5">
        <f t="shared" si="76"/>
        <v>1.5027199792770391E-41</v>
      </c>
      <c r="CF47" s="5">
        <f t="shared" si="76"/>
        <v>1.6617797086345815E-41</v>
      </c>
      <c r="CG47" s="5">
        <f t="shared" si="76"/>
        <v>1.8288394379921038E-41</v>
      </c>
      <c r="CH47" s="5">
        <f t="shared" si="76"/>
        <v>2.0038991673496465E-41</v>
      </c>
      <c r="CI47" s="5">
        <f t="shared" si="76"/>
        <v>2.1869588967071895E-41</v>
      </c>
      <c r="CJ47" s="5">
        <f t="shared" si="76"/>
        <v>2.3780186260647332E-41</v>
      </c>
      <c r="CK47" s="5">
        <f t="shared" si="76"/>
        <v>2.5770783554222529E-41</v>
      </c>
      <c r="CL47" s="5">
        <f t="shared" si="76"/>
        <v>2.7841380847797961E-41</v>
      </c>
      <c r="CM47" s="5">
        <f t="shared" si="76"/>
        <v>2.9991978141373406E-41</v>
      </c>
      <c r="CN47" s="5">
        <f t="shared" si="75"/>
        <v>3.2222575434948851E-41</v>
      </c>
      <c r="CO47" s="5">
        <f t="shared" si="75"/>
        <v>3.4533172728524023E-41</v>
      </c>
      <c r="CP47" s="5">
        <f t="shared" si="75"/>
        <v>3.6923770022099472E-41</v>
      </c>
      <c r="CQ47" s="5">
        <f t="shared" si="75"/>
        <v>3.9394367315674927E-41</v>
      </c>
      <c r="CR47" s="5">
        <f t="shared" si="75"/>
        <v>4.1944964609250384E-41</v>
      </c>
      <c r="CS47" s="5">
        <f t="shared" si="74"/>
        <v>4.4575561902825527E-41</v>
      </c>
      <c r="CT47" s="5">
        <f t="shared" si="74"/>
        <v>4.7286159196400992E-41</v>
      </c>
      <c r="CU47" s="5">
        <f t="shared" si="74"/>
        <v>5.0076756489976453E-41</v>
      </c>
      <c r="CV47" s="5">
        <f t="shared" si="74"/>
        <v>5.2947353783551575E-41</v>
      </c>
      <c r="CW47" s="5">
        <f t="shared" si="74"/>
        <v>5.5897951077127039E-41</v>
      </c>
      <c r="CX47" s="5">
        <f t="shared" si="74"/>
        <v>5.8928548370702511E-41</v>
      </c>
      <c r="CY47" s="5">
        <f t="shared" si="74"/>
        <v>6.2039145664277988E-41</v>
      </c>
      <c r="CZ47" s="5">
        <f t="shared" si="74"/>
        <v>6.5229742957853085E-41</v>
      </c>
      <c r="DA47" s="5">
        <f t="shared" si="74"/>
        <v>6.8500340251428556E-41</v>
      </c>
      <c r="DB47" s="5">
        <f t="shared" si="74"/>
        <v>7.1850937545004043E-41</v>
      </c>
      <c r="DC47" s="5">
        <f t="shared" si="74"/>
        <v>7.5281534838579527E-41</v>
      </c>
      <c r="DD47" s="5">
        <f t="shared" si="74"/>
        <v>7.87921321321546E-41</v>
      </c>
      <c r="DE47" s="5">
        <f t="shared" si="74"/>
        <v>8.2382729425730086E-41</v>
      </c>
      <c r="DF47" s="5">
        <f t="shared" si="74"/>
        <v>8.605332671930558E-41</v>
      </c>
      <c r="DG47" s="5">
        <f t="shared" si="73"/>
        <v>8.9803924012880621E-41</v>
      </c>
      <c r="DH47" s="5">
        <f t="shared" si="73"/>
        <v>9.3634521306456118E-41</v>
      </c>
    </row>
    <row r="48" spans="2:112" x14ac:dyDescent="0.25">
      <c r="B48" s="5">
        <f>'goccia (6)'!M17</f>
        <v>7.6435348648836107E-19</v>
      </c>
      <c r="D48">
        <f t="shared" si="64"/>
        <v>62</v>
      </c>
      <c r="E48" s="5">
        <f t="shared" si="50"/>
        <v>7.6435348648836107E-19</v>
      </c>
      <c r="F48" s="107">
        <f t="shared" si="53"/>
        <v>7.6435348648836108</v>
      </c>
      <c r="G48" s="35"/>
      <c r="H48" s="100">
        <f t="shared" si="54"/>
        <v>1.5287069729767221E-19</v>
      </c>
      <c r="I48" s="35"/>
      <c r="J48" s="6"/>
      <c r="L48" s="5">
        <f t="shared" si="80"/>
        <v>8.2409029748625735E-42</v>
      </c>
      <c r="M48" s="5">
        <f t="shared" si="80"/>
        <v>7.132624055793651E-42</v>
      </c>
      <c r="N48" s="5">
        <f t="shared" si="80"/>
        <v>6.1043451367248524E-42</v>
      </c>
      <c r="O48" s="5">
        <f t="shared" si="80"/>
        <v>5.156066217655931E-42</v>
      </c>
      <c r="P48" s="5">
        <f t="shared" si="80"/>
        <v>4.287787298587015E-42</v>
      </c>
      <c r="Q48" s="5">
        <f t="shared" si="80"/>
        <v>3.4995083795181037E-42</v>
      </c>
      <c r="R48" s="5">
        <f t="shared" si="80"/>
        <v>2.7912294604492787E-42</v>
      </c>
      <c r="S48" s="5">
        <f t="shared" si="80"/>
        <v>2.1629505413803685E-42</v>
      </c>
      <c r="T48" s="5">
        <f t="shared" si="80"/>
        <v>1.614671622311464E-42</v>
      </c>
      <c r="U48" s="5">
        <f t="shared" si="80"/>
        <v>1.1463927032425647E-42</v>
      </c>
      <c r="V48" s="5">
        <f t="shared" si="80"/>
        <v>7.5811378417371261E-43</v>
      </c>
      <c r="W48" s="5">
        <f t="shared" si="80"/>
        <v>4.4983486510481433E-43</v>
      </c>
      <c r="X48" s="5">
        <f t="shared" si="80"/>
        <v>2.2155594603592132E-43</v>
      </c>
      <c r="Y48" s="5">
        <f t="shared" si="80"/>
        <v>7.3277026967033616E-44</v>
      </c>
      <c r="Z48" s="5">
        <f t="shared" si="80"/>
        <v>4.9981078981546333E-45</v>
      </c>
      <c r="AA48" s="5">
        <f t="shared" si="80"/>
        <v>1.6719188829267927E-44</v>
      </c>
      <c r="AB48" s="5">
        <f t="shared" si="78"/>
        <v>1.0844026976038654E-43</v>
      </c>
      <c r="AC48" s="5">
        <f t="shared" si="78"/>
        <v>2.8016135069148497E-43</v>
      </c>
      <c r="AD48" s="5">
        <f t="shared" si="78"/>
        <v>5.3188243162260454E-43</v>
      </c>
      <c r="AE48" s="5">
        <f t="shared" si="78"/>
        <v>8.6360351255372941E-43</v>
      </c>
      <c r="AF48" s="5">
        <f t="shared" si="78"/>
        <v>1.2753245934848597E-42</v>
      </c>
      <c r="AG48" s="5">
        <f t="shared" si="78"/>
        <v>1.7670456744159313E-42</v>
      </c>
      <c r="AH48" s="5">
        <f t="shared" si="78"/>
        <v>2.3387667553470624E-42</v>
      </c>
      <c r="AI48" s="5">
        <f t="shared" si="78"/>
        <v>2.9904878362781992E-42</v>
      </c>
      <c r="AJ48" s="5">
        <f t="shared" si="78"/>
        <v>3.7222089172093409E-42</v>
      </c>
      <c r="AK48" s="5">
        <f t="shared" si="78"/>
        <v>4.5339299981403855E-42</v>
      </c>
      <c r="AL48" s="5">
        <f t="shared" si="78"/>
        <v>5.4256510790715284E-42</v>
      </c>
      <c r="AM48" s="5">
        <f t="shared" si="78"/>
        <v>6.3973721600026767E-42</v>
      </c>
      <c r="AN48" s="5">
        <f t="shared" si="78"/>
        <v>7.4490932409336984E-42</v>
      </c>
      <c r="AO48" s="5">
        <f t="shared" si="78"/>
        <v>8.5808143218648477E-42</v>
      </c>
      <c r="AP48" s="5">
        <f t="shared" si="78"/>
        <v>9.7925354027960025E-42</v>
      </c>
      <c r="AQ48" s="5">
        <f t="shared" si="72"/>
        <v>1.1084256483727161E-41</v>
      </c>
      <c r="AR48" s="5">
        <f t="shared" si="72"/>
        <v>1.2455977564658157E-41</v>
      </c>
      <c r="AS48" s="5">
        <f t="shared" si="72"/>
        <v>1.3907698645589318E-41</v>
      </c>
      <c r="AT48" s="5">
        <f t="shared" si="72"/>
        <v>1.5439419726520485E-41</v>
      </c>
      <c r="AU48" s="5">
        <f t="shared" si="72"/>
        <v>1.7051140807451656E-41</v>
      </c>
      <c r="AV48" s="5">
        <f t="shared" si="72"/>
        <v>1.8742861888382622E-41</v>
      </c>
      <c r="AW48" s="5">
        <f t="shared" si="72"/>
        <v>2.0514582969313797E-41</v>
      </c>
      <c r="AX48" s="5">
        <f t="shared" si="72"/>
        <v>2.2366304050244973E-41</v>
      </c>
      <c r="AY48" s="5">
        <f t="shared" si="72"/>
        <v>2.4298025131176158E-41</v>
      </c>
      <c r="AZ48" s="5">
        <f t="shared" si="71"/>
        <v>2.6309746212107097E-41</v>
      </c>
      <c r="BA48" s="5">
        <f t="shared" si="71"/>
        <v>2.8401467293038282E-41</v>
      </c>
      <c r="BB48" s="5">
        <f t="shared" si="71"/>
        <v>3.0573188373969469E-41</v>
      </c>
      <c r="BC48" s="5">
        <f t="shared" si="71"/>
        <v>3.2824909454900388E-41</v>
      </c>
      <c r="BD48" s="5">
        <f t="shared" si="71"/>
        <v>3.5156630535831578E-41</v>
      </c>
      <c r="BE48" s="5">
        <f t="shared" si="71"/>
        <v>3.7568351616762774E-41</v>
      </c>
      <c r="BF48" s="5">
        <f t="shared" si="71"/>
        <v>4.0060072697693977E-41</v>
      </c>
      <c r="BG48" s="5">
        <f t="shared" si="79"/>
        <v>4.2631793778624866E-41</v>
      </c>
      <c r="BH48" s="5">
        <f t="shared" si="79"/>
        <v>4.5283514859556072E-41</v>
      </c>
      <c r="BI48" s="5">
        <f t="shared" si="79"/>
        <v>4.8015235940487275E-41</v>
      </c>
      <c r="BJ48" s="5">
        <f t="shared" si="79"/>
        <v>5.082695702141849E-41</v>
      </c>
      <c r="BK48" s="5">
        <f t="shared" si="79"/>
        <v>5.3718678102349354E-41</v>
      </c>
      <c r="BL48" s="5">
        <f t="shared" si="79"/>
        <v>5.6690399183280571E-41</v>
      </c>
      <c r="BM48" s="5">
        <f t="shared" si="79"/>
        <v>5.9742120264211785E-41</v>
      </c>
      <c r="BN48" s="5">
        <f t="shared" si="79"/>
        <v>6.2873841345142628E-41</v>
      </c>
      <c r="BO48" s="5">
        <f t="shared" si="79"/>
        <v>6.6085562426073845E-41</v>
      </c>
      <c r="BP48" s="5">
        <f t="shared" si="79"/>
        <v>6.9377283507005079E-41</v>
      </c>
      <c r="BQ48" s="5">
        <f t="shared" si="79"/>
        <v>7.2749004587936309E-41</v>
      </c>
      <c r="BR48" s="5">
        <f t="shared" si="79"/>
        <v>7.6200725668867118E-41</v>
      </c>
      <c r="BS48" s="5">
        <f t="shared" si="79"/>
        <v>7.9732446749798351E-41</v>
      </c>
      <c r="BT48" s="5">
        <f t="shared" si="79"/>
        <v>8.3344167830729591E-41</v>
      </c>
      <c r="BU48" s="5">
        <f t="shared" si="79"/>
        <v>8.7035888911660827E-41</v>
      </c>
      <c r="BV48" s="5">
        <f t="shared" si="79"/>
        <v>9.0807609992591621E-41</v>
      </c>
      <c r="BW48" s="5">
        <f t="shared" si="77"/>
        <v>9.4659331073522392E-41</v>
      </c>
      <c r="BX48" s="5">
        <f t="shared" si="77"/>
        <v>9.8591052154453627E-41</v>
      </c>
      <c r="BY48" s="5">
        <f t="shared" si="76"/>
        <v>1.0260277323538487E-40</v>
      </c>
      <c r="BZ48" s="5">
        <f t="shared" si="76"/>
        <v>1.0669449431631563E-40</v>
      </c>
      <c r="CA48" s="5">
        <f t="shared" si="76"/>
        <v>1.1086621539724686E-40</v>
      </c>
      <c r="CB48" s="5">
        <f t="shared" si="76"/>
        <v>1.1511793647817813E-40</v>
      </c>
      <c r="CC48" s="5">
        <f t="shared" si="76"/>
        <v>1.1944965755910938E-40</v>
      </c>
      <c r="CD48" s="5">
        <f t="shared" si="76"/>
        <v>1.238613786400401E-40</v>
      </c>
      <c r="CE48" s="5">
        <f t="shared" si="76"/>
        <v>1.2835309972097136E-40</v>
      </c>
      <c r="CF48" s="5">
        <f t="shared" si="76"/>
        <v>1.3292482080190263E-40</v>
      </c>
      <c r="CG48" s="5">
        <f t="shared" si="76"/>
        <v>1.3757654188283333E-40</v>
      </c>
      <c r="CH48" s="5">
        <f t="shared" si="76"/>
        <v>1.4230826296376459E-40</v>
      </c>
      <c r="CI48" s="5">
        <f t="shared" si="76"/>
        <v>1.4711998404469586E-40</v>
      </c>
      <c r="CJ48" s="5">
        <f t="shared" si="76"/>
        <v>1.5201170512562714E-40</v>
      </c>
      <c r="CK48" s="5">
        <f t="shared" si="76"/>
        <v>1.5698342620655781E-40</v>
      </c>
      <c r="CL48" s="5">
        <f t="shared" si="76"/>
        <v>1.6203514728748907E-40</v>
      </c>
      <c r="CM48" s="5">
        <f t="shared" si="76"/>
        <v>1.6716686836842037E-40</v>
      </c>
      <c r="CN48" s="5">
        <f t="shared" si="75"/>
        <v>1.7237858944935165E-40</v>
      </c>
      <c r="CO48" s="5">
        <f t="shared" si="75"/>
        <v>1.776703105302823E-40</v>
      </c>
      <c r="CP48" s="5">
        <f t="shared" si="75"/>
        <v>1.8304203161121358E-40</v>
      </c>
      <c r="CQ48" s="5">
        <f t="shared" si="75"/>
        <v>1.8849375269214486E-40</v>
      </c>
      <c r="CR48" s="5">
        <f t="shared" si="75"/>
        <v>1.9402547377307616E-40</v>
      </c>
      <c r="CS48" s="5">
        <f t="shared" si="74"/>
        <v>1.996371948540068E-40</v>
      </c>
      <c r="CT48" s="5">
        <f t="shared" si="74"/>
        <v>2.0532891593493808E-40</v>
      </c>
      <c r="CU48" s="5">
        <f t="shared" si="74"/>
        <v>2.1110063701586939E-40</v>
      </c>
      <c r="CV48" s="5">
        <f t="shared" si="74"/>
        <v>2.1695235809679999E-40</v>
      </c>
      <c r="CW48" s="5">
        <f t="shared" si="74"/>
        <v>2.2288407917773131E-40</v>
      </c>
      <c r="CX48" s="5">
        <f t="shared" si="74"/>
        <v>2.2889580025866261E-40</v>
      </c>
      <c r="CY48" s="5">
        <f t="shared" si="74"/>
        <v>2.3498752133959391E-40</v>
      </c>
      <c r="CZ48" s="5">
        <f t="shared" si="74"/>
        <v>2.4115924242052449E-40</v>
      </c>
      <c r="DA48" s="5">
        <f t="shared" si="74"/>
        <v>2.474109635014558E-40</v>
      </c>
      <c r="DB48" s="5">
        <f t="shared" si="74"/>
        <v>2.5374268458238713E-40</v>
      </c>
      <c r="DC48" s="5">
        <f t="shared" si="74"/>
        <v>2.6015440566331845E-40</v>
      </c>
      <c r="DD48" s="5">
        <f t="shared" si="74"/>
        <v>2.6664612674424902E-40</v>
      </c>
      <c r="DE48" s="5">
        <f t="shared" si="74"/>
        <v>2.7321784782518031E-40</v>
      </c>
      <c r="DF48" s="5">
        <f t="shared" si="74"/>
        <v>2.7986956890611167E-40</v>
      </c>
      <c r="DG48" s="5">
        <f t="shared" si="73"/>
        <v>2.866012899870422E-40</v>
      </c>
      <c r="DH48" s="5">
        <f t="shared" si="73"/>
        <v>4.4471941767138269E-40</v>
      </c>
    </row>
    <row r="49" spans="2:112" x14ac:dyDescent="0.25">
      <c r="B49" s="5">
        <f>'goccia (6)'!M18</f>
        <v>7.546951056330401E-19</v>
      </c>
      <c r="D49">
        <f t="shared" si="64"/>
        <v>63</v>
      </c>
      <c r="E49" s="5">
        <f t="shared" si="50"/>
        <v>7.546951056330401E-19</v>
      </c>
      <c r="F49" s="107">
        <f t="shared" si="53"/>
        <v>7.5469510563304008</v>
      </c>
      <c r="G49" s="35"/>
      <c r="H49" s="69">
        <f t="shared" si="54"/>
        <v>1.5093902112660801E-19</v>
      </c>
      <c r="I49" s="35"/>
      <c r="J49" s="6"/>
      <c r="L49" s="5">
        <f t="shared" si="80"/>
        <v>8.8176067621618357E-43</v>
      </c>
      <c r="M49" s="5">
        <f t="shared" si="80"/>
        <v>5.4615222557296826E-43</v>
      </c>
      <c r="N49" s="5">
        <f t="shared" si="80"/>
        <v>2.9054377492978415E-43</v>
      </c>
      <c r="O49" s="5">
        <f t="shared" si="80"/>
        <v>1.1493532428656979E-43</v>
      </c>
      <c r="P49" s="5">
        <f t="shared" si="80"/>
        <v>1.9326873643360729E-44</v>
      </c>
      <c r="Q49" s="5">
        <f t="shared" si="80"/>
        <v>3.7184230001569878E-45</v>
      </c>
      <c r="R49" s="5">
        <f t="shared" si="80"/>
        <v>6.8109972356945995E-44</v>
      </c>
      <c r="S49" s="5">
        <f t="shared" si="80"/>
        <v>2.1250152171374326E-43</v>
      </c>
      <c r="T49" s="5">
        <f t="shared" si="80"/>
        <v>4.368930710705458E-43</v>
      </c>
      <c r="U49" s="5">
        <f t="shared" si="80"/>
        <v>7.4128462042735372E-43</v>
      </c>
      <c r="V49" s="5">
        <f t="shared" si="80"/>
        <v>1.1256761697841158E-42</v>
      </c>
      <c r="W49" s="5">
        <f t="shared" si="80"/>
        <v>1.5900677191409247E-42</v>
      </c>
      <c r="X49" s="5">
        <f t="shared" si="80"/>
        <v>2.1344592684977389E-42</v>
      </c>
      <c r="Y49" s="5">
        <f t="shared" si="80"/>
        <v>2.7588508178545584E-42</v>
      </c>
      <c r="Z49" s="5">
        <f t="shared" si="80"/>
        <v>3.4632423672112937E-42</v>
      </c>
      <c r="AA49" s="5">
        <f t="shared" si="80"/>
        <v>4.247633916568114E-42</v>
      </c>
      <c r="AB49" s="5">
        <f t="shared" si="78"/>
        <v>5.1120254659249397E-42</v>
      </c>
      <c r="AC49" s="5">
        <f t="shared" si="78"/>
        <v>6.0564170152816521E-42</v>
      </c>
      <c r="AD49" s="5">
        <f t="shared" si="78"/>
        <v>7.0808085646384795E-42</v>
      </c>
      <c r="AE49" s="5">
        <f t="shared" si="78"/>
        <v>8.185200113995311E-42</v>
      </c>
      <c r="AF49" s="5">
        <f t="shared" si="78"/>
        <v>9.3695916633521491E-42</v>
      </c>
      <c r="AG49" s="5">
        <f t="shared" si="78"/>
        <v>1.0633983212708835E-41</v>
      </c>
      <c r="AH49" s="5">
        <f t="shared" si="78"/>
        <v>1.1978374762065672E-41</v>
      </c>
      <c r="AI49" s="5">
        <f t="shared" si="78"/>
        <v>1.3402766311422516E-41</v>
      </c>
      <c r="AJ49" s="5">
        <f t="shared" si="78"/>
        <v>1.4907157860779366E-41</v>
      </c>
      <c r="AK49" s="5">
        <f t="shared" si="78"/>
        <v>1.6491549410136025E-41</v>
      </c>
      <c r="AL49" s="5">
        <f t="shared" si="78"/>
        <v>1.8155940959492876E-41</v>
      </c>
      <c r="AM49" s="5">
        <f t="shared" si="78"/>
        <v>1.9900332508849731E-41</v>
      </c>
      <c r="AN49" s="5">
        <f t="shared" si="78"/>
        <v>2.1724724058206366E-41</v>
      </c>
      <c r="AO49" s="5">
        <f t="shared" si="78"/>
        <v>2.3629115607563224E-41</v>
      </c>
      <c r="AP49" s="5">
        <f t="shared" si="78"/>
        <v>2.5613507156920086E-41</v>
      </c>
      <c r="AQ49" s="5">
        <f t="shared" si="72"/>
        <v>2.767789870627695E-41</v>
      </c>
      <c r="AR49" s="5">
        <f t="shared" si="72"/>
        <v>2.982229025563356E-41</v>
      </c>
      <c r="AS49" s="5">
        <f t="shared" si="72"/>
        <v>3.2046681804990427E-41</v>
      </c>
      <c r="AT49" s="5">
        <f t="shared" si="72"/>
        <v>3.43510733543473E-41</v>
      </c>
      <c r="AU49" s="5">
        <f t="shared" ref="AU49:BJ64" si="81">IF($E49=0, 0, ($E49/ROUND($E49/AU$3,0)-AU$3)^2)</f>
        <v>3.673546490370418E-41</v>
      </c>
      <c r="AV49" s="5">
        <f t="shared" si="81"/>
        <v>3.9199856453060761E-41</v>
      </c>
      <c r="AW49" s="5">
        <f t="shared" si="81"/>
        <v>4.1744248002417644E-41</v>
      </c>
      <c r="AX49" s="5">
        <f t="shared" si="81"/>
        <v>4.4368639551774529E-41</v>
      </c>
      <c r="AY49" s="5">
        <f t="shared" si="81"/>
        <v>4.707303110113142E-41</v>
      </c>
      <c r="AZ49" s="5">
        <f t="shared" si="81"/>
        <v>4.9857422650487971E-41</v>
      </c>
      <c r="BA49" s="5">
        <f t="shared" si="81"/>
        <v>5.2721814199844865E-41</v>
      </c>
      <c r="BB49" s="5">
        <f t="shared" si="81"/>
        <v>5.5666205749201756E-41</v>
      </c>
      <c r="BC49" s="5">
        <f t="shared" si="81"/>
        <v>5.8690597298558296E-41</v>
      </c>
      <c r="BD49" s="5">
        <f t="shared" si="81"/>
        <v>6.179498884791519E-41</v>
      </c>
      <c r="BE49" s="5">
        <f t="shared" si="81"/>
        <v>6.497938039727209E-41</v>
      </c>
      <c r="BF49" s="5">
        <f t="shared" si="81"/>
        <v>6.8243771946628997E-41</v>
      </c>
      <c r="BG49" s="5">
        <f t="shared" si="81"/>
        <v>7.1588163495985503E-41</v>
      </c>
      <c r="BH49" s="5">
        <f t="shared" si="81"/>
        <v>7.5012555045342413E-41</v>
      </c>
      <c r="BI49" s="5">
        <f t="shared" si="81"/>
        <v>7.851694659469933E-41</v>
      </c>
      <c r="BJ49" s="5">
        <f t="shared" si="81"/>
        <v>8.2101338144056253E-41</v>
      </c>
      <c r="BK49" s="5">
        <f t="shared" si="79"/>
        <v>8.5765729693412734E-41</v>
      </c>
      <c r="BL49" s="5">
        <f t="shared" si="79"/>
        <v>8.951012124276965E-41</v>
      </c>
      <c r="BM49" s="5">
        <f t="shared" si="79"/>
        <v>9.3334512792126583E-41</v>
      </c>
      <c r="BN49" s="5">
        <f t="shared" si="79"/>
        <v>9.7238904341483033E-41</v>
      </c>
      <c r="BO49" s="5">
        <f t="shared" si="79"/>
        <v>1.0122329589083996E-40</v>
      </c>
      <c r="BP49" s="5">
        <f t="shared" si="79"/>
        <v>1.0528768744019689E-40</v>
      </c>
      <c r="BQ49" s="5">
        <f t="shared" si="79"/>
        <v>1.0943207898955383E-40</v>
      </c>
      <c r="BR49" s="5">
        <f t="shared" si="79"/>
        <v>1.1365647053891027E-40</v>
      </c>
      <c r="BS49" s="5">
        <f t="shared" si="79"/>
        <v>1.179608620882672E-40</v>
      </c>
      <c r="BT49" s="5">
        <f t="shared" si="79"/>
        <v>1.2234525363762414E-40</v>
      </c>
      <c r="BU49" s="5">
        <f t="shared" si="79"/>
        <v>1.268096451869811E-40</v>
      </c>
      <c r="BV49" s="5">
        <f t="shared" si="79"/>
        <v>1.313540367363375E-40</v>
      </c>
      <c r="BW49" s="5">
        <f t="shared" si="77"/>
        <v>1.3597842828569389E-40</v>
      </c>
      <c r="BX49" s="5">
        <f t="shared" si="77"/>
        <v>1.4068281983505083E-40</v>
      </c>
      <c r="BY49" s="5">
        <f t="shared" si="76"/>
        <v>1.4546721138440779E-40</v>
      </c>
      <c r="BZ49" s="5">
        <f t="shared" si="76"/>
        <v>1.5033160293376415E-40</v>
      </c>
      <c r="CA49" s="5">
        <f t="shared" si="76"/>
        <v>1.552759944831211E-40</v>
      </c>
      <c r="CB49" s="5">
        <f t="shared" si="76"/>
        <v>1.6030038603247807E-40</v>
      </c>
      <c r="CC49" s="5">
        <f t="shared" si="76"/>
        <v>1.6540477758183502E-40</v>
      </c>
      <c r="CD49" s="5">
        <f t="shared" si="76"/>
        <v>1.7058916913119136E-40</v>
      </c>
      <c r="CE49" s="5">
        <f t="shared" si="76"/>
        <v>1.7585356068054833E-40</v>
      </c>
      <c r="CF49" s="5">
        <f t="shared" si="76"/>
        <v>1.8119795222990528E-40</v>
      </c>
      <c r="CG49" s="5">
        <f t="shared" si="76"/>
        <v>1.8662234377926161E-40</v>
      </c>
      <c r="CH49" s="5">
        <f t="shared" si="76"/>
        <v>1.9212673532861858E-40</v>
      </c>
      <c r="CI49" s="5">
        <f t="shared" si="76"/>
        <v>1.9771112687797554E-40</v>
      </c>
      <c r="CJ49" s="5">
        <f t="shared" si="76"/>
        <v>2.0337551842733252E-40</v>
      </c>
      <c r="CK49" s="5">
        <f t="shared" si="76"/>
        <v>2.0911990997668884E-40</v>
      </c>
      <c r="CL49" s="5">
        <f t="shared" si="76"/>
        <v>2.1494430152604579E-40</v>
      </c>
      <c r="CM49" s="5">
        <f t="shared" si="76"/>
        <v>2.2084869307540278E-40</v>
      </c>
      <c r="CN49" s="5">
        <f t="shared" si="75"/>
        <v>2.2683308462475979E-40</v>
      </c>
      <c r="CO49" s="5">
        <f t="shared" si="75"/>
        <v>2.3289747617411605E-40</v>
      </c>
      <c r="CP49" s="5">
        <f t="shared" si="75"/>
        <v>2.3904186772347303E-40</v>
      </c>
      <c r="CQ49" s="5">
        <f t="shared" si="75"/>
        <v>2.4526625927283004E-40</v>
      </c>
      <c r="CR49" s="5">
        <f t="shared" si="75"/>
        <v>2.5157065082218703E-40</v>
      </c>
      <c r="CS49" s="5">
        <f t="shared" si="74"/>
        <v>2.5795504237154328E-40</v>
      </c>
      <c r="CT49" s="5">
        <f t="shared" si="74"/>
        <v>2.6441943392090029E-40</v>
      </c>
      <c r="CU49" s="5">
        <f t="shared" si="74"/>
        <v>2.7096382547025729E-40</v>
      </c>
      <c r="CV49" s="5">
        <f t="shared" si="74"/>
        <v>2.7758821701961349E-40</v>
      </c>
      <c r="CW49" s="5">
        <f t="shared" si="74"/>
        <v>4.3571454154203338E-40</v>
      </c>
      <c r="CX49" s="5">
        <f t="shared" si="74"/>
        <v>4.2740503097872906E-40</v>
      </c>
      <c r="CY49" s="5">
        <f t="shared" si="74"/>
        <v>4.1917552041542481E-40</v>
      </c>
      <c r="CZ49" s="5">
        <f t="shared" si="74"/>
        <v>4.1102600985212152E-40</v>
      </c>
      <c r="DA49" s="5">
        <f t="shared" si="74"/>
        <v>4.0295649928881723E-40</v>
      </c>
      <c r="DB49" s="5">
        <f t="shared" si="74"/>
        <v>3.9496698872551294E-40</v>
      </c>
      <c r="DC49" s="5">
        <f t="shared" si="74"/>
        <v>3.8705747816220871E-40</v>
      </c>
      <c r="DD49" s="5">
        <f t="shared" si="74"/>
        <v>3.7922796759890536E-40</v>
      </c>
      <c r="DE49" s="5">
        <f t="shared" si="74"/>
        <v>3.7147845703560111E-40</v>
      </c>
      <c r="DF49" s="5">
        <f t="shared" si="74"/>
        <v>3.638089464722968E-40</v>
      </c>
      <c r="DG49" s="5">
        <f t="shared" si="73"/>
        <v>3.5621943590899345E-40</v>
      </c>
      <c r="DH49" s="5">
        <f t="shared" si="73"/>
        <v>3.4870992534568919E-40</v>
      </c>
    </row>
    <row r="50" spans="2:112" x14ac:dyDescent="0.25">
      <c r="B50" s="5">
        <f>'goccia (6)'!M19</f>
        <v>7.5469510563303962E-19</v>
      </c>
      <c r="D50">
        <f t="shared" si="64"/>
        <v>64</v>
      </c>
      <c r="E50" s="5">
        <f t="shared" si="50"/>
        <v>7.5469510563303962E-19</v>
      </c>
      <c r="F50" s="107">
        <f t="shared" si="53"/>
        <v>7.5469510563303963</v>
      </c>
      <c r="G50" s="35"/>
      <c r="H50" s="100">
        <f t="shared" si="54"/>
        <v>1.5093902112660791E-19</v>
      </c>
      <c r="I50" s="35"/>
      <c r="J50" s="6"/>
      <c r="L50" s="5">
        <f t="shared" si="80"/>
        <v>8.8176067621600275E-43</v>
      </c>
      <c r="M50" s="5">
        <f t="shared" si="80"/>
        <v>5.4615222557282592E-43</v>
      </c>
      <c r="N50" s="5">
        <f t="shared" si="80"/>
        <v>2.9054377492968032E-43</v>
      </c>
      <c r="O50" s="5">
        <f t="shared" si="80"/>
        <v>1.1493532428650449E-43</v>
      </c>
      <c r="P50" s="5">
        <f t="shared" si="80"/>
        <v>1.9326873643333953E-44</v>
      </c>
      <c r="Q50" s="5">
        <f t="shared" si="80"/>
        <v>3.7184230001687325E-45</v>
      </c>
      <c r="R50" s="5">
        <f t="shared" si="80"/>
        <v>6.8109972356996257E-44</v>
      </c>
      <c r="S50" s="5">
        <f t="shared" si="80"/>
        <v>2.1250152171383204E-43</v>
      </c>
      <c r="T50" s="5">
        <f t="shared" si="80"/>
        <v>4.3689307107067309E-43</v>
      </c>
      <c r="U50" s="5">
        <f t="shared" si="80"/>
        <v>7.4128462042751956E-43</v>
      </c>
      <c r="V50" s="5">
        <f t="shared" si="80"/>
        <v>1.1256761697843202E-42</v>
      </c>
      <c r="W50" s="5">
        <f t="shared" si="80"/>
        <v>1.5900677191411675E-42</v>
      </c>
      <c r="X50" s="5">
        <f t="shared" si="80"/>
        <v>2.1344592684980202E-42</v>
      </c>
      <c r="Y50" s="5">
        <f t="shared" si="80"/>
        <v>2.7588508178548783E-42</v>
      </c>
      <c r="Z50" s="5">
        <f t="shared" si="80"/>
        <v>3.4632423672116518E-42</v>
      </c>
      <c r="AA50" s="5">
        <f t="shared" si="80"/>
        <v>4.247633916568511E-42</v>
      </c>
      <c r="AB50" s="5">
        <f t="shared" si="78"/>
        <v>5.1120254659253755E-42</v>
      </c>
      <c r="AC50" s="5">
        <f t="shared" si="78"/>
        <v>6.0564170152821262E-42</v>
      </c>
      <c r="AD50" s="5">
        <f t="shared" si="78"/>
        <v>7.0808085646389919E-42</v>
      </c>
      <c r="AE50" s="5">
        <f t="shared" si="78"/>
        <v>8.1852001139958629E-42</v>
      </c>
      <c r="AF50" s="5">
        <f t="shared" si="78"/>
        <v>9.3695916633527379E-42</v>
      </c>
      <c r="AG50" s="5">
        <f t="shared" si="78"/>
        <v>1.0633983212709463E-41</v>
      </c>
      <c r="AH50" s="5">
        <f t="shared" si="78"/>
        <v>1.197837476206634E-41</v>
      </c>
      <c r="AI50" s="5">
        <f t="shared" si="78"/>
        <v>1.3402766311423222E-41</v>
      </c>
      <c r="AJ50" s="5">
        <f t="shared" si="78"/>
        <v>1.4907157860780108E-41</v>
      </c>
      <c r="AK50" s="5">
        <f t="shared" si="78"/>
        <v>1.6491549410136807E-41</v>
      </c>
      <c r="AL50" s="5">
        <f t="shared" si="78"/>
        <v>1.8155940959493694E-41</v>
      </c>
      <c r="AM50" s="5">
        <f t="shared" si="78"/>
        <v>1.990033250885059E-41</v>
      </c>
      <c r="AN50" s="5">
        <f t="shared" si="78"/>
        <v>2.1724724058207263E-41</v>
      </c>
      <c r="AO50" s="5">
        <f t="shared" si="78"/>
        <v>2.3629115607564157E-41</v>
      </c>
      <c r="AP50" s="5">
        <f t="shared" si="78"/>
        <v>2.561350715692106E-41</v>
      </c>
      <c r="AQ50" s="5">
        <f t="shared" ref="AQ50:BF65" si="82">IF($E50=0, 0, ($E50/ROUND($E50/AQ$3,0)-AQ$3)^2)</f>
        <v>2.7677898706277964E-41</v>
      </c>
      <c r="AR50" s="5">
        <f t="shared" si="82"/>
        <v>2.982229025563461E-41</v>
      </c>
      <c r="AS50" s="5">
        <f t="shared" si="82"/>
        <v>3.2046681804991518E-41</v>
      </c>
      <c r="AT50" s="5">
        <f t="shared" si="82"/>
        <v>3.4351073354348432E-41</v>
      </c>
      <c r="AU50" s="5">
        <f t="shared" si="82"/>
        <v>3.6735464903705348E-41</v>
      </c>
      <c r="AV50" s="5">
        <f t="shared" si="82"/>
        <v>3.9199856453061969E-41</v>
      </c>
      <c r="AW50" s="5">
        <f t="shared" si="82"/>
        <v>4.1744248002418888E-41</v>
      </c>
      <c r="AX50" s="5">
        <f t="shared" si="82"/>
        <v>4.4368639551775808E-41</v>
      </c>
      <c r="AY50" s="5">
        <f t="shared" si="82"/>
        <v>4.7073031101132735E-41</v>
      </c>
      <c r="AZ50" s="5">
        <f t="shared" si="82"/>
        <v>4.9857422650489337E-41</v>
      </c>
      <c r="BA50" s="5">
        <f t="shared" si="82"/>
        <v>5.2721814199846262E-41</v>
      </c>
      <c r="BB50" s="5">
        <f t="shared" si="82"/>
        <v>5.5666205749203194E-41</v>
      </c>
      <c r="BC50" s="5">
        <f t="shared" si="82"/>
        <v>5.8690597298559765E-41</v>
      </c>
      <c r="BD50" s="5">
        <f t="shared" si="82"/>
        <v>6.1794988847916709E-41</v>
      </c>
      <c r="BE50" s="5">
        <f t="shared" si="82"/>
        <v>6.497938039727365E-41</v>
      </c>
      <c r="BF50" s="5">
        <f t="shared" si="82"/>
        <v>6.8243771946630588E-41</v>
      </c>
      <c r="BG50" s="5">
        <f t="shared" si="81"/>
        <v>7.1588163495987134E-41</v>
      </c>
      <c r="BH50" s="5">
        <f t="shared" si="81"/>
        <v>7.5012555045344085E-41</v>
      </c>
      <c r="BI50" s="5">
        <f t="shared" si="81"/>
        <v>7.8516946594701042E-41</v>
      </c>
      <c r="BJ50" s="5">
        <f t="shared" si="81"/>
        <v>8.2101338144057996E-41</v>
      </c>
      <c r="BK50" s="5">
        <f t="shared" si="79"/>
        <v>8.5765729693414518E-41</v>
      </c>
      <c r="BL50" s="5">
        <f t="shared" si="79"/>
        <v>8.9510121242771475E-41</v>
      </c>
      <c r="BM50" s="5">
        <f t="shared" si="79"/>
        <v>9.3334512792128438E-41</v>
      </c>
      <c r="BN50" s="5">
        <f t="shared" si="79"/>
        <v>9.7238904341484929E-41</v>
      </c>
      <c r="BO50" s="5">
        <f t="shared" si="79"/>
        <v>1.012232958908419E-40</v>
      </c>
      <c r="BP50" s="5">
        <f t="shared" si="79"/>
        <v>1.0528768744019887E-40</v>
      </c>
      <c r="BQ50" s="5">
        <f t="shared" si="79"/>
        <v>1.0943207898955585E-40</v>
      </c>
      <c r="BR50" s="5">
        <f t="shared" si="79"/>
        <v>1.136564705389123E-40</v>
      </c>
      <c r="BS50" s="5">
        <f t="shared" si="79"/>
        <v>1.179608620882693E-40</v>
      </c>
      <c r="BT50" s="5">
        <f t="shared" si="79"/>
        <v>1.2234525363762628E-40</v>
      </c>
      <c r="BU50" s="5">
        <f t="shared" si="79"/>
        <v>1.2680964518698326E-40</v>
      </c>
      <c r="BV50" s="5">
        <f t="shared" si="79"/>
        <v>1.313540367363397E-40</v>
      </c>
      <c r="BW50" s="5">
        <f t="shared" si="77"/>
        <v>1.3597842828569613E-40</v>
      </c>
      <c r="BX50" s="5">
        <f t="shared" si="77"/>
        <v>1.4068281983505312E-40</v>
      </c>
      <c r="BY50" s="5">
        <f t="shared" si="76"/>
        <v>1.4546721138441011E-40</v>
      </c>
      <c r="BZ50" s="5">
        <f t="shared" si="76"/>
        <v>1.5033160293376652E-40</v>
      </c>
      <c r="CA50" s="5">
        <f t="shared" si="76"/>
        <v>1.552759944831235E-40</v>
      </c>
      <c r="CB50" s="5">
        <f t="shared" si="76"/>
        <v>1.6030038603248049E-40</v>
      </c>
      <c r="CC50" s="5">
        <f t="shared" si="76"/>
        <v>1.6540477758183749E-40</v>
      </c>
      <c r="CD50" s="5">
        <f t="shared" si="76"/>
        <v>1.7058916913119388E-40</v>
      </c>
      <c r="CE50" s="5">
        <f t="shared" si="76"/>
        <v>1.7585356068055087E-40</v>
      </c>
      <c r="CF50" s="5">
        <f t="shared" si="76"/>
        <v>1.8119795222990789E-40</v>
      </c>
      <c r="CG50" s="5">
        <f t="shared" si="76"/>
        <v>1.8662234377926422E-40</v>
      </c>
      <c r="CH50" s="5">
        <f t="shared" si="76"/>
        <v>1.9212673532862123E-40</v>
      </c>
      <c r="CI50" s="5">
        <f t="shared" si="76"/>
        <v>1.9771112687797827E-40</v>
      </c>
      <c r="CJ50" s="5">
        <f t="shared" si="76"/>
        <v>2.033755184273353E-40</v>
      </c>
      <c r="CK50" s="5">
        <f t="shared" si="76"/>
        <v>2.0911990997669161E-40</v>
      </c>
      <c r="CL50" s="5">
        <f t="shared" si="76"/>
        <v>2.1494430152604865E-40</v>
      </c>
      <c r="CM50" s="5">
        <f t="shared" si="76"/>
        <v>2.2084869307540567E-40</v>
      </c>
      <c r="CN50" s="5">
        <f t="shared" si="75"/>
        <v>2.2683308462476268E-40</v>
      </c>
      <c r="CO50" s="5">
        <f t="shared" si="75"/>
        <v>2.3289747617411898E-40</v>
      </c>
      <c r="CP50" s="5">
        <f t="shared" si="75"/>
        <v>2.3904186772347601E-40</v>
      </c>
      <c r="CQ50" s="5">
        <f t="shared" si="75"/>
        <v>2.4526625927283306E-40</v>
      </c>
      <c r="CR50" s="5">
        <f t="shared" si="75"/>
        <v>2.5157065082219009E-40</v>
      </c>
      <c r="CS50" s="5">
        <f t="shared" si="74"/>
        <v>2.5795504237154638E-40</v>
      </c>
      <c r="CT50" s="5">
        <f t="shared" si="74"/>
        <v>2.6441943392090343E-40</v>
      </c>
      <c r="CU50" s="5">
        <f t="shared" si="74"/>
        <v>2.7096382547026047E-40</v>
      </c>
      <c r="CV50" s="5">
        <f t="shared" si="74"/>
        <v>2.7758821701961671E-40</v>
      </c>
      <c r="CW50" s="5">
        <f t="shared" si="74"/>
        <v>4.3571454154202833E-40</v>
      </c>
      <c r="CX50" s="5">
        <f t="shared" si="74"/>
        <v>4.2740503097872409E-40</v>
      </c>
      <c r="CY50" s="5">
        <f t="shared" si="74"/>
        <v>4.1917552041541991E-40</v>
      </c>
      <c r="CZ50" s="5">
        <f t="shared" si="74"/>
        <v>4.1102600985211662E-40</v>
      </c>
      <c r="DA50" s="5">
        <f t="shared" si="74"/>
        <v>4.0295649928881242E-40</v>
      </c>
      <c r="DB50" s="5">
        <f t="shared" si="74"/>
        <v>3.9496698872550812E-40</v>
      </c>
      <c r="DC50" s="5">
        <f t="shared" si="74"/>
        <v>3.8705747816220398E-40</v>
      </c>
      <c r="DD50" s="5">
        <f t="shared" si="74"/>
        <v>3.7922796759890063E-40</v>
      </c>
      <c r="DE50" s="5">
        <f t="shared" si="74"/>
        <v>3.7147845703559646E-40</v>
      </c>
      <c r="DF50" s="5">
        <f t="shared" si="74"/>
        <v>3.6380894647229223E-40</v>
      </c>
      <c r="DG50" s="5">
        <f t="shared" si="73"/>
        <v>3.5621943590898892E-40</v>
      </c>
      <c r="DH50" s="5">
        <f t="shared" si="73"/>
        <v>3.4870992534568471E-40</v>
      </c>
    </row>
    <row r="51" spans="2:112" x14ac:dyDescent="0.25">
      <c r="B51" s="5">
        <f>'goccia (6)'!S16</f>
        <v>8.0821972721071397E-19</v>
      </c>
      <c r="D51">
        <f t="shared" si="64"/>
        <v>65</v>
      </c>
      <c r="E51" s="5">
        <f t="shared" si="50"/>
        <v>8.0821972721071397E-19</v>
      </c>
      <c r="F51" s="107">
        <f t="shared" si="53"/>
        <v>8.0821972721071393</v>
      </c>
      <c r="G51" s="35"/>
      <c r="H51" s="100">
        <f t="shared" si="54"/>
        <v>1.616439454421428E-19</v>
      </c>
      <c r="I51" s="35"/>
      <c r="J51" s="6"/>
      <c r="L51" s="5">
        <f t="shared" si="80"/>
        <v>1.3558146545959814E-40</v>
      </c>
      <c r="M51" s="5">
        <f t="shared" si="80"/>
        <v>1.3096388728274088E-40</v>
      </c>
      <c r="N51" s="5">
        <f t="shared" si="80"/>
        <v>1.2642630910588416E-40</v>
      </c>
      <c r="O51" s="5">
        <f t="shared" si="80"/>
        <v>1.2196873092902689E-40</v>
      </c>
      <c r="P51" s="5">
        <f t="shared" si="80"/>
        <v>1.1759115275216962E-40</v>
      </c>
      <c r="Q51" s="5">
        <f t="shared" si="80"/>
        <v>1.1329357457531235E-40</v>
      </c>
      <c r="R51" s="5">
        <f t="shared" si="80"/>
        <v>1.0907599639845561E-40</v>
      </c>
      <c r="S51" s="5">
        <f t="shared" si="80"/>
        <v>1.0493841822159834E-40</v>
      </c>
      <c r="T51" s="5">
        <f t="shared" si="80"/>
        <v>1.0088084004474109E-40</v>
      </c>
      <c r="U51" s="5">
        <f t="shared" si="80"/>
        <v>9.6903261867883834E-41</v>
      </c>
      <c r="V51" s="5">
        <f t="shared" si="80"/>
        <v>9.3005683691027053E-41</v>
      </c>
      <c r="W51" s="5">
        <f t="shared" si="80"/>
        <v>8.9188105514169808E-41</v>
      </c>
      <c r="X51" s="5">
        <f t="shared" si="80"/>
        <v>8.5450527337312561E-41</v>
      </c>
      <c r="Y51" s="5">
        <f t="shared" si="80"/>
        <v>8.179294916045532E-41</v>
      </c>
      <c r="Z51" s="5">
        <f t="shared" si="80"/>
        <v>7.8215370983598513E-41</v>
      </c>
      <c r="AA51" s="5">
        <f t="shared" si="80"/>
        <v>7.4717792806741275E-41</v>
      </c>
      <c r="AB51" s="5">
        <f t="shared" si="78"/>
        <v>7.1300214629884044E-41</v>
      </c>
      <c r="AC51" s="5">
        <f t="shared" si="78"/>
        <v>6.7962636453027217E-41</v>
      </c>
      <c r="AD51" s="5">
        <f t="shared" si="78"/>
        <v>6.4705058276169988E-41</v>
      </c>
      <c r="AE51" s="5">
        <f t="shared" si="78"/>
        <v>6.1527480099312756E-41</v>
      </c>
      <c r="AF51" s="5">
        <f t="shared" si="78"/>
        <v>5.8429901922455541E-41</v>
      </c>
      <c r="AG51" s="5">
        <f t="shared" si="78"/>
        <v>5.5412323745598679E-41</v>
      </c>
      <c r="AH51" s="5">
        <f t="shared" si="78"/>
        <v>5.2474745568741467E-41</v>
      </c>
      <c r="AI51" s="5">
        <f t="shared" si="78"/>
        <v>4.9617167391884251E-41</v>
      </c>
      <c r="AJ51" s="5">
        <f t="shared" si="78"/>
        <v>4.6839589215027042E-41</v>
      </c>
      <c r="AK51" s="5">
        <f t="shared" si="78"/>
        <v>4.4142011038170156E-41</v>
      </c>
      <c r="AL51" s="5">
        <f t="shared" si="78"/>
        <v>4.152443286131295E-41</v>
      </c>
      <c r="AM51" s="5">
        <f t="shared" si="78"/>
        <v>3.8986854684455751E-41</v>
      </c>
      <c r="AN51" s="5">
        <f t="shared" si="78"/>
        <v>3.6529276507598843E-41</v>
      </c>
      <c r="AO51" s="5">
        <f t="shared" si="78"/>
        <v>3.4151698330741642E-41</v>
      </c>
      <c r="AP51" s="5">
        <f t="shared" si="78"/>
        <v>3.1854120153884447E-41</v>
      </c>
      <c r="AQ51" s="5">
        <f t="shared" si="82"/>
        <v>2.9636541977027254E-41</v>
      </c>
      <c r="AR51" s="5">
        <f t="shared" si="82"/>
        <v>2.7498963800170322E-41</v>
      </c>
      <c r="AS51" s="5">
        <f t="shared" si="82"/>
        <v>2.5441385623313131E-41</v>
      </c>
      <c r="AT51" s="5">
        <f t="shared" si="82"/>
        <v>2.3463807446455948E-41</v>
      </c>
      <c r="AU51" s="5">
        <f t="shared" si="82"/>
        <v>2.1566229269598768E-41</v>
      </c>
      <c r="AV51" s="5">
        <f t="shared" si="82"/>
        <v>1.9748651092741807E-41</v>
      </c>
      <c r="AW51" s="5">
        <f t="shared" si="82"/>
        <v>1.801107291588463E-41</v>
      </c>
      <c r="AX51" s="5">
        <f t="shared" si="82"/>
        <v>1.6353494739027455E-41</v>
      </c>
      <c r="AY51" s="5">
        <f t="shared" si="82"/>
        <v>1.4775916562170289E-41</v>
      </c>
      <c r="AZ51" s="5">
        <f t="shared" si="82"/>
        <v>1.3278338385313301E-41</v>
      </c>
      <c r="BA51" s="5">
        <f t="shared" si="82"/>
        <v>1.1860760208456135E-41</v>
      </c>
      <c r="BB51" s="5">
        <f t="shared" si="82"/>
        <v>1.0523182031598974E-41</v>
      </c>
      <c r="BC51" s="5">
        <f t="shared" si="82"/>
        <v>9.2656038547419645E-42</v>
      </c>
      <c r="BD51" s="5">
        <f t="shared" si="82"/>
        <v>8.0880256778848036E-42</v>
      </c>
      <c r="BE51" s="5">
        <f t="shared" si="82"/>
        <v>6.9904475010276494E-42</v>
      </c>
      <c r="BF51" s="5">
        <f t="shared" si="82"/>
        <v>5.9728693241704993E-42</v>
      </c>
      <c r="BG51" s="5">
        <f t="shared" si="81"/>
        <v>5.0352911473134634E-42</v>
      </c>
      <c r="BH51" s="5">
        <f t="shared" si="81"/>
        <v>4.1777129704563144E-42</v>
      </c>
      <c r="BI51" s="5">
        <f t="shared" si="81"/>
        <v>3.4001347935991713E-42</v>
      </c>
      <c r="BJ51" s="5">
        <f t="shared" si="81"/>
        <v>2.7025566167420333E-42</v>
      </c>
      <c r="BK51" s="5">
        <f t="shared" si="79"/>
        <v>2.0849784398849701E-42</v>
      </c>
      <c r="BL51" s="5">
        <f t="shared" si="79"/>
        <v>1.5474002630278329E-42</v>
      </c>
      <c r="BM51" s="5">
        <f t="shared" si="79"/>
        <v>1.0898220861707012E-42</v>
      </c>
      <c r="BN51" s="5">
        <f t="shared" si="79"/>
        <v>7.1224390931361542E-43</v>
      </c>
      <c r="BO51" s="5">
        <f t="shared" si="79"/>
        <v>4.1466573245648467E-43</v>
      </c>
      <c r="BP51" s="5">
        <f t="shared" si="79"/>
        <v>1.9708755559935927E-43</v>
      </c>
      <c r="BQ51" s="5">
        <f t="shared" si="79"/>
        <v>5.9509378742239131E-44</v>
      </c>
      <c r="BR51" s="5">
        <f t="shared" si="79"/>
        <v>1.9312018851264452E-45</v>
      </c>
      <c r="BS51" s="5">
        <f t="shared" si="79"/>
        <v>2.4353025028007322E-44</v>
      </c>
      <c r="BT51" s="5">
        <f t="shared" si="79"/>
        <v>1.2677484817089351E-43</v>
      </c>
      <c r="BU51" s="5">
        <f t="shared" si="79"/>
        <v>3.0919667131378501E-43</v>
      </c>
      <c r="BV51" s="5">
        <f t="shared" si="79"/>
        <v>5.7161849445664538E-43</v>
      </c>
      <c r="BW51" s="5">
        <f t="shared" si="77"/>
        <v>9.1404031759949183E-43</v>
      </c>
      <c r="BX51" s="5">
        <f t="shared" si="77"/>
        <v>1.33646214074238E-42</v>
      </c>
      <c r="BY51" s="5">
        <f t="shared" si="76"/>
        <v>1.8388839638852734E-42</v>
      </c>
      <c r="BZ51" s="5">
        <f t="shared" si="76"/>
        <v>2.4213057870280976E-42</v>
      </c>
      <c r="CA51" s="5">
        <f t="shared" si="76"/>
        <v>3.0837276101709921E-42</v>
      </c>
      <c r="CB51" s="5">
        <f t="shared" si="76"/>
        <v>3.8261494333138919E-42</v>
      </c>
      <c r="CC51" s="5">
        <f t="shared" si="76"/>
        <v>4.6485712564567971E-42</v>
      </c>
      <c r="CD51" s="5">
        <f t="shared" si="76"/>
        <v>5.5509930795995935E-42</v>
      </c>
      <c r="CE51" s="5">
        <f t="shared" si="76"/>
        <v>6.5334149027424992E-42</v>
      </c>
      <c r="CF51" s="5">
        <f t="shared" si="76"/>
        <v>7.5958367258854115E-42</v>
      </c>
      <c r="CG51" s="5">
        <f t="shared" si="76"/>
        <v>8.7382585490281851E-42</v>
      </c>
      <c r="CH51" s="5">
        <f t="shared" si="76"/>
        <v>9.9606803721710979E-42</v>
      </c>
      <c r="CI51" s="5">
        <f t="shared" si="76"/>
        <v>1.1263102195314016E-41</v>
      </c>
      <c r="CJ51" s="5">
        <f t="shared" si="76"/>
        <v>1.2645524018456938E-41</v>
      </c>
      <c r="CK51" s="5">
        <f t="shared" si="76"/>
        <v>1.4107945841599687E-41</v>
      </c>
      <c r="CL51" s="5">
        <f t="shared" si="76"/>
        <v>1.5650367664742611E-41</v>
      </c>
      <c r="CM51" s="5">
        <f t="shared" si="76"/>
        <v>1.7272789487885539E-41</v>
      </c>
      <c r="CN51" s="5">
        <f t="shared" si="75"/>
        <v>1.8975211311028474E-41</v>
      </c>
      <c r="CO51" s="5">
        <f t="shared" si="75"/>
        <v>2.0757633134171196E-41</v>
      </c>
      <c r="CP51" s="5">
        <f t="shared" si="75"/>
        <v>2.2620054957314131E-41</v>
      </c>
      <c r="CQ51" s="5">
        <f t="shared" si="75"/>
        <v>2.4562476780457073E-41</v>
      </c>
      <c r="CR51" s="5">
        <f t="shared" si="75"/>
        <v>2.6584898603600016E-41</v>
      </c>
      <c r="CS51" s="5">
        <f t="shared" si="74"/>
        <v>2.8687320426742711E-41</v>
      </c>
      <c r="CT51" s="5">
        <f t="shared" si="74"/>
        <v>3.0869742249885658E-41</v>
      </c>
      <c r="CU51" s="5">
        <f t="shared" si="74"/>
        <v>3.313216407302861E-41</v>
      </c>
      <c r="CV51" s="5">
        <f t="shared" si="74"/>
        <v>3.5474585896171285E-41</v>
      </c>
      <c r="CW51" s="5">
        <f t="shared" si="74"/>
        <v>3.7897007719314235E-41</v>
      </c>
      <c r="CX51" s="5">
        <f t="shared" si="74"/>
        <v>4.0399429542457193E-41</v>
      </c>
      <c r="CY51" s="5">
        <f t="shared" si="74"/>
        <v>4.2981851365600157E-41</v>
      </c>
      <c r="CZ51" s="5">
        <f t="shared" si="74"/>
        <v>4.5644273188742801E-41</v>
      </c>
      <c r="DA51" s="5">
        <f t="shared" si="74"/>
        <v>4.8386695011885769E-41</v>
      </c>
      <c r="DB51" s="5">
        <f t="shared" si="74"/>
        <v>5.1209116835028737E-41</v>
      </c>
      <c r="DC51" s="5">
        <f t="shared" si="74"/>
        <v>5.4111538658171713E-41</v>
      </c>
      <c r="DD51" s="5">
        <f t="shared" si="74"/>
        <v>5.7093960481314327E-41</v>
      </c>
      <c r="DE51" s="5">
        <f t="shared" si="74"/>
        <v>6.0156382304457306E-41</v>
      </c>
      <c r="DF51" s="5">
        <f t="shared" si="74"/>
        <v>6.3298804127600291E-41</v>
      </c>
      <c r="DG51" s="5">
        <f t="shared" si="73"/>
        <v>6.6521225950742885E-41</v>
      </c>
      <c r="DH51" s="5">
        <f t="shared" si="73"/>
        <v>6.9823647773885873E-41</v>
      </c>
    </row>
    <row r="52" spans="2:112" x14ac:dyDescent="0.25">
      <c r="B52" s="5">
        <f>'goccia (6)'!S17</f>
        <v>7.7136291897329781E-19</v>
      </c>
      <c r="D52">
        <f t="shared" si="64"/>
        <v>66</v>
      </c>
      <c r="E52" s="5">
        <f t="shared" si="50"/>
        <v>7.7136291897329781E-19</v>
      </c>
      <c r="F52" s="107">
        <f t="shared" si="53"/>
        <v>7.7136291897329778</v>
      </c>
      <c r="G52" s="35"/>
      <c r="H52" s="100">
        <f t="shared" si="54"/>
        <v>1.5427258379465955E-19</v>
      </c>
      <c r="I52" s="35"/>
      <c r="J52" s="6"/>
      <c r="L52" s="5">
        <f t="shared" si="80"/>
        <v>1.825497228238745E-41</v>
      </c>
      <c r="M52" s="5">
        <f t="shared" si="80"/>
        <v>1.6585938764523574E-41</v>
      </c>
      <c r="N52" s="5">
        <f t="shared" si="80"/>
        <v>1.4996905246659888E-41</v>
      </c>
      <c r="O52" s="5">
        <f t="shared" si="80"/>
        <v>1.3487871728796012E-41</v>
      </c>
      <c r="P52" s="5">
        <f t="shared" si="80"/>
        <v>1.2058838210932144E-41</v>
      </c>
      <c r="Q52" s="5">
        <f t="shared" si="80"/>
        <v>1.0709804693068279E-41</v>
      </c>
      <c r="R52" s="5">
        <f t="shared" si="80"/>
        <v>9.4407711752045675E-42</v>
      </c>
      <c r="S52" s="5">
        <f t="shared" si="80"/>
        <v>8.2517376573407032E-42</v>
      </c>
      <c r="T52" s="5">
        <f t="shared" si="80"/>
        <v>7.1427041394768444E-42</v>
      </c>
      <c r="U52" s="5">
        <f t="shared" si="80"/>
        <v>6.1136706216129908E-42</v>
      </c>
      <c r="V52" s="5">
        <f t="shared" si="80"/>
        <v>5.1646371037492529E-42</v>
      </c>
      <c r="W52" s="5">
        <f t="shared" si="80"/>
        <v>4.2956035858854005E-42</v>
      </c>
      <c r="X52" s="5">
        <f t="shared" si="80"/>
        <v>3.506570068021554E-42</v>
      </c>
      <c r="Y52" s="5">
        <f t="shared" si="80"/>
        <v>2.7975365501577123E-42</v>
      </c>
      <c r="Z52" s="5">
        <f t="shared" si="80"/>
        <v>2.168503032293947E-42</v>
      </c>
      <c r="AA52" s="5">
        <f t="shared" si="80"/>
        <v>1.6194695144301064E-42</v>
      </c>
      <c r="AB52" s="5">
        <f t="shared" si="78"/>
        <v>1.150435996566271E-42</v>
      </c>
      <c r="AC52" s="5">
        <f t="shared" si="78"/>
        <v>7.6140247870248311E-43</v>
      </c>
      <c r="AD52" s="5">
        <f t="shared" si="78"/>
        <v>4.5236896083864875E-43</v>
      </c>
      <c r="AE52" s="5">
        <f t="shared" si="78"/>
        <v>2.2333544297481981E-43</v>
      </c>
      <c r="AF52" s="5">
        <f t="shared" si="78"/>
        <v>7.430192511099615E-44</v>
      </c>
      <c r="AG52" s="5">
        <f t="shared" si="78"/>
        <v>5.2684072471813E-45</v>
      </c>
      <c r="AH52" s="5">
        <f t="shared" si="78"/>
        <v>1.6234889383358637E-44</v>
      </c>
      <c r="AI52" s="5">
        <f t="shared" si="78"/>
        <v>1.0720137151954128E-43</v>
      </c>
      <c r="AJ52" s="5">
        <f t="shared" si="78"/>
        <v>2.7816785365572924E-43</v>
      </c>
      <c r="AK52" s="5">
        <f t="shared" si="78"/>
        <v>5.2913433579188747E-43</v>
      </c>
      <c r="AL52" s="5">
        <f t="shared" si="78"/>
        <v>8.6010081792807641E-43</v>
      </c>
      <c r="AM52" s="5">
        <f t="shared" si="78"/>
        <v>1.2710673000642708E-42</v>
      </c>
      <c r="AN52" s="5">
        <f t="shared" si="78"/>
        <v>1.7620337822004064E-42</v>
      </c>
      <c r="AO52" s="5">
        <f t="shared" si="78"/>
        <v>2.3330002643366018E-42</v>
      </c>
      <c r="AP52" s="5">
        <f t="shared" si="78"/>
        <v>2.9839667464728025E-42</v>
      </c>
      <c r="AQ52" s="5">
        <f t="shared" si="82"/>
        <v>3.7149332286090078E-42</v>
      </c>
      <c r="AR52" s="5">
        <f t="shared" si="82"/>
        <v>4.5258997107451166E-42</v>
      </c>
      <c r="AS52" s="5">
        <f t="shared" si="82"/>
        <v>5.4168661928813238E-42</v>
      </c>
      <c r="AT52" s="5">
        <f t="shared" si="82"/>
        <v>6.3878326750175363E-42</v>
      </c>
      <c r="AU52" s="5">
        <f t="shared" si="82"/>
        <v>7.4387991571537528E-42</v>
      </c>
      <c r="AV52" s="5">
        <f t="shared" si="82"/>
        <v>8.5697656392898358E-42</v>
      </c>
      <c r="AW52" s="5">
        <f t="shared" si="82"/>
        <v>9.7807321214260541E-42</v>
      </c>
      <c r="AX52" s="5">
        <f t="shared" si="82"/>
        <v>1.1071698603562278E-41</v>
      </c>
      <c r="AY52" s="5">
        <f t="shared" si="82"/>
        <v>1.2442665085698507E-41</v>
      </c>
      <c r="AZ52" s="5">
        <f t="shared" si="82"/>
        <v>1.3893631567834563E-41</v>
      </c>
      <c r="BA52" s="5">
        <f t="shared" si="82"/>
        <v>1.5424598049970791E-41</v>
      </c>
      <c r="BB52" s="5">
        <f t="shared" si="82"/>
        <v>1.7035564532107028E-41</v>
      </c>
      <c r="BC52" s="5">
        <f t="shared" si="82"/>
        <v>1.8726531014243061E-41</v>
      </c>
      <c r="BD52" s="5">
        <f t="shared" si="82"/>
        <v>2.0497497496379296E-41</v>
      </c>
      <c r="BE52" s="5">
        <f t="shared" si="82"/>
        <v>2.2348463978515538E-41</v>
      </c>
      <c r="BF52" s="5">
        <f t="shared" si="82"/>
        <v>2.4279430460651787E-41</v>
      </c>
      <c r="BG52" s="5">
        <f t="shared" si="81"/>
        <v>2.629039694278779E-41</v>
      </c>
      <c r="BH52" s="5">
        <f t="shared" si="81"/>
        <v>2.8381363424924039E-41</v>
      </c>
      <c r="BI52" s="5">
        <f t="shared" si="81"/>
        <v>3.0552329907060289E-41</v>
      </c>
      <c r="BJ52" s="5">
        <f t="shared" si="81"/>
        <v>3.2803296389196551E-41</v>
      </c>
      <c r="BK52" s="5">
        <f t="shared" si="79"/>
        <v>3.513426287133253E-41</v>
      </c>
      <c r="BL52" s="5">
        <f t="shared" si="79"/>
        <v>3.754522935346879E-41</v>
      </c>
      <c r="BM52" s="5">
        <f t="shared" si="79"/>
        <v>4.0036195835605052E-41</v>
      </c>
      <c r="BN52" s="5">
        <f t="shared" si="79"/>
        <v>4.2607162317741009E-41</v>
      </c>
      <c r="BO52" s="5">
        <f t="shared" si="79"/>
        <v>4.5258128799877274E-41</v>
      </c>
      <c r="BP52" s="5">
        <f t="shared" si="79"/>
        <v>4.798909528201355E-41</v>
      </c>
      <c r="BQ52" s="5">
        <f t="shared" si="79"/>
        <v>5.0800061764149823E-41</v>
      </c>
      <c r="BR52" s="5">
        <f t="shared" si="79"/>
        <v>5.3691028246285756E-41</v>
      </c>
      <c r="BS52" s="5">
        <f t="shared" si="79"/>
        <v>5.6661994728422032E-41</v>
      </c>
      <c r="BT52" s="5">
        <f t="shared" si="79"/>
        <v>5.9712961210558315E-41</v>
      </c>
      <c r="BU52" s="5">
        <f t="shared" si="79"/>
        <v>6.2843927692694604E-41</v>
      </c>
      <c r="BV52" s="5">
        <f t="shared" si="79"/>
        <v>6.6054894174830502E-41</v>
      </c>
      <c r="BW52" s="5">
        <f t="shared" si="77"/>
        <v>6.9345860656966387E-41</v>
      </c>
      <c r="BX52" s="5">
        <f t="shared" si="77"/>
        <v>7.2716827139102675E-41</v>
      </c>
      <c r="BY52" s="5">
        <f t="shared" si="76"/>
        <v>7.6167793621238971E-41</v>
      </c>
      <c r="BZ52" s="5">
        <f t="shared" si="76"/>
        <v>7.9698760103374834E-41</v>
      </c>
      <c r="CA52" s="5">
        <f t="shared" si="76"/>
        <v>8.3309726585511122E-41</v>
      </c>
      <c r="CB52" s="5">
        <f t="shared" si="76"/>
        <v>8.7000693067647417E-41</v>
      </c>
      <c r="CC52" s="5">
        <f t="shared" si="76"/>
        <v>9.0771659549783718E-41</v>
      </c>
      <c r="CD52" s="5">
        <f t="shared" si="76"/>
        <v>9.4622626031919568E-41</v>
      </c>
      <c r="CE52" s="5">
        <f t="shared" si="76"/>
        <v>9.8553592514055872E-41</v>
      </c>
      <c r="CF52" s="5">
        <f t="shared" si="76"/>
        <v>1.0256455899619216E-40</v>
      </c>
      <c r="CG52" s="5">
        <f t="shared" si="76"/>
        <v>1.0665552547832799E-40</v>
      </c>
      <c r="CH52" s="5">
        <f t="shared" si="76"/>
        <v>1.1082649196046429E-40</v>
      </c>
      <c r="CI52" s="5">
        <f t="shared" si="76"/>
        <v>1.1507745844260061E-40</v>
      </c>
      <c r="CJ52" s="5">
        <f t="shared" si="76"/>
        <v>1.1940842492473692E-40</v>
      </c>
      <c r="CK52" s="5">
        <f t="shared" si="76"/>
        <v>1.2381939140687272E-40</v>
      </c>
      <c r="CL52" s="5">
        <f t="shared" si="76"/>
        <v>1.2831035788900905E-40</v>
      </c>
      <c r="CM52" s="5">
        <f t="shared" si="76"/>
        <v>1.3288132437114536E-40</v>
      </c>
      <c r="CN52" s="5">
        <f t="shared" si="75"/>
        <v>1.3753229085328171E-40</v>
      </c>
      <c r="CO52" s="5">
        <f t="shared" si="75"/>
        <v>1.4226325733541747E-40</v>
      </c>
      <c r="CP52" s="5">
        <f t="shared" si="75"/>
        <v>1.470742238175538E-40</v>
      </c>
      <c r="CQ52" s="5">
        <f t="shared" si="75"/>
        <v>1.5196519029969012E-40</v>
      </c>
      <c r="CR52" s="5">
        <f t="shared" si="75"/>
        <v>1.5693615678182647E-40</v>
      </c>
      <c r="CS52" s="5">
        <f t="shared" si="74"/>
        <v>1.6198712326396222E-40</v>
      </c>
      <c r="CT52" s="5">
        <f t="shared" si="74"/>
        <v>1.6711808974609856E-40</v>
      </c>
      <c r="CU52" s="5">
        <f t="shared" si="74"/>
        <v>1.7232905622823491E-40</v>
      </c>
      <c r="CV52" s="5">
        <f t="shared" si="74"/>
        <v>1.7762002271037061E-40</v>
      </c>
      <c r="CW52" s="5">
        <f t="shared" si="74"/>
        <v>1.8299098919250696E-40</v>
      </c>
      <c r="CX52" s="5">
        <f t="shared" si="74"/>
        <v>1.8844195567464332E-40</v>
      </c>
      <c r="CY52" s="5">
        <f t="shared" si="74"/>
        <v>1.939729221567797E-40</v>
      </c>
      <c r="CZ52" s="5">
        <f t="shared" si="74"/>
        <v>1.9958388863891537E-40</v>
      </c>
      <c r="DA52" s="5">
        <f t="shared" si="74"/>
        <v>2.0527485512105172E-40</v>
      </c>
      <c r="DB52" s="5">
        <f t="shared" si="74"/>
        <v>2.1104582160318809E-40</v>
      </c>
      <c r="DC52" s="5">
        <f t="shared" si="74"/>
        <v>2.1689678808532445E-40</v>
      </c>
      <c r="DD52" s="5">
        <f t="shared" si="74"/>
        <v>2.2282775456746015E-40</v>
      </c>
      <c r="DE52" s="5">
        <f t="shared" si="74"/>
        <v>2.2883872104959648E-40</v>
      </c>
      <c r="DF52" s="5">
        <f t="shared" si="74"/>
        <v>2.3492968753173288E-40</v>
      </c>
      <c r="DG52" s="5">
        <f t="shared" si="73"/>
        <v>2.4110065401386854E-40</v>
      </c>
      <c r="DH52" s="5">
        <f t="shared" si="73"/>
        <v>2.4735162049600491E-40</v>
      </c>
    </row>
    <row r="53" spans="2:112" x14ac:dyDescent="0.25">
      <c r="B53" s="5">
        <f>'goccia (6)'!S18</f>
        <v>7.7979449120747756E-19</v>
      </c>
      <c r="D53">
        <f t="shared" si="64"/>
        <v>67</v>
      </c>
      <c r="E53" s="5">
        <f t="shared" si="50"/>
        <v>7.7979449120747756E-19</v>
      </c>
      <c r="F53" s="107">
        <f t="shared" si="53"/>
        <v>7.7979449120747759</v>
      </c>
      <c r="G53" s="35"/>
      <c r="H53" s="100">
        <f t="shared" si="54"/>
        <v>1.5595889824149551E-19</v>
      </c>
      <c r="I53" s="35"/>
      <c r="J53" s="6"/>
      <c r="L53" s="5">
        <f t="shared" si="80"/>
        <v>3.5508468252498351E-41</v>
      </c>
      <c r="M53" s="5">
        <f t="shared" si="80"/>
        <v>3.3164908955900065E-41</v>
      </c>
      <c r="N53" s="5">
        <f t="shared" si="80"/>
        <v>3.0901349659302056E-41</v>
      </c>
      <c r="O53" s="5">
        <f t="shared" si="80"/>
        <v>2.8717790362703773E-41</v>
      </c>
      <c r="P53" s="5">
        <f t="shared" si="80"/>
        <v>2.6614231066105497E-41</v>
      </c>
      <c r="Q53" s="5">
        <f t="shared" si="80"/>
        <v>2.4590671769507228E-41</v>
      </c>
      <c r="R53" s="5">
        <f t="shared" si="80"/>
        <v>2.2647112472909192E-41</v>
      </c>
      <c r="S53" s="5">
        <f t="shared" si="80"/>
        <v>2.078355317631092E-41</v>
      </c>
      <c r="T53" s="5">
        <f t="shared" si="80"/>
        <v>1.8999993879712656E-41</v>
      </c>
      <c r="U53" s="5">
        <f t="shared" si="80"/>
        <v>1.7296434583114397E-41</v>
      </c>
      <c r="V53" s="5">
        <f t="shared" si="80"/>
        <v>1.5672875286516332E-41</v>
      </c>
      <c r="W53" s="5">
        <f t="shared" si="80"/>
        <v>1.4129315989918074E-41</v>
      </c>
      <c r="X53" s="5">
        <f t="shared" si="80"/>
        <v>1.266575669331982E-41</v>
      </c>
      <c r="Y53" s="5">
        <f t="shared" si="80"/>
        <v>1.1282197396721573E-41</v>
      </c>
      <c r="Z53" s="5">
        <f t="shared" si="80"/>
        <v>9.9786381001234833E-42</v>
      </c>
      <c r="AA53" s="5">
        <f t="shared" si="80"/>
        <v>8.7550788035252354E-42</v>
      </c>
      <c r="AB53" s="5">
        <f t="shared" si="78"/>
        <v>7.6115195069269942E-42</v>
      </c>
      <c r="AC53" s="5">
        <f t="shared" si="78"/>
        <v>6.5479602103288807E-42</v>
      </c>
      <c r="AD53" s="5">
        <f t="shared" si="78"/>
        <v>5.5644009137306406E-42</v>
      </c>
      <c r="AE53" s="5">
        <f t="shared" si="78"/>
        <v>4.6608416171324052E-42</v>
      </c>
      <c r="AF53" s="5">
        <f t="shared" si="78"/>
        <v>3.8372823205341751E-42</v>
      </c>
      <c r="AG53" s="5">
        <f t="shared" si="78"/>
        <v>3.0937230239360352E-42</v>
      </c>
      <c r="AH53" s="5">
        <f t="shared" si="78"/>
        <v>2.4301637273378062E-42</v>
      </c>
      <c r="AI53" s="5">
        <f t="shared" si="78"/>
        <v>1.8466044307395827E-42</v>
      </c>
      <c r="AJ53" s="5">
        <f t="shared" si="78"/>
        <v>1.3430451341413641E-42</v>
      </c>
      <c r="AK53" s="5">
        <f t="shared" si="78"/>
        <v>9.1948583754319724E-43</v>
      </c>
      <c r="AL53" s="5">
        <f t="shared" si="78"/>
        <v>5.7592654094497989E-43</v>
      </c>
      <c r="AM53" s="5">
        <f t="shared" si="78"/>
        <v>3.123672443467678E-43</v>
      </c>
      <c r="AN53" s="5">
        <f t="shared" si="78"/>
        <v>1.2880794774857834E-43</v>
      </c>
      <c r="AO53" s="5">
        <f t="shared" si="78"/>
        <v>2.5248651150367256E-44</v>
      </c>
      <c r="AP53" s="5">
        <f t="shared" si="78"/>
        <v>1.6893545521614862E-45</v>
      </c>
      <c r="AQ53" s="5">
        <f t="shared" si="82"/>
        <v>5.8130057953961033E-44</v>
      </c>
      <c r="AR53" s="5">
        <f t="shared" si="82"/>
        <v>1.9457076135574466E-43</v>
      </c>
      <c r="AS53" s="5">
        <f t="shared" si="82"/>
        <v>4.1101146475754519E-43</v>
      </c>
      <c r="AT53" s="5">
        <f t="shared" si="82"/>
        <v>7.0745216815935107E-43</v>
      </c>
      <c r="AU53" s="5">
        <f t="shared" si="82"/>
        <v>1.0838928715611622E-42</v>
      </c>
      <c r="AV53" s="5">
        <f t="shared" si="82"/>
        <v>1.5403335749629189E-42</v>
      </c>
      <c r="AW53" s="5">
        <f t="shared" si="82"/>
        <v>2.0767742783647309E-42</v>
      </c>
      <c r="AX53" s="5">
        <f t="shared" si="82"/>
        <v>2.6932149817665486E-42</v>
      </c>
      <c r="AY53" s="5">
        <f t="shared" si="82"/>
        <v>3.3896556851683713E-42</v>
      </c>
      <c r="AZ53" s="5">
        <f t="shared" si="82"/>
        <v>4.1660963885701009E-42</v>
      </c>
      <c r="BA53" s="5">
        <f t="shared" si="82"/>
        <v>5.0225370919719251E-42</v>
      </c>
      <c r="BB53" s="5">
        <f t="shared" si="82"/>
        <v>5.958977795373754E-42</v>
      </c>
      <c r="BC53" s="5">
        <f t="shared" si="82"/>
        <v>6.9754184987754607E-42</v>
      </c>
      <c r="BD53" s="5">
        <f t="shared" si="82"/>
        <v>8.0718592021772914E-42</v>
      </c>
      <c r="BE53" s="5">
        <f t="shared" si="82"/>
        <v>9.2482999055791261E-42</v>
      </c>
      <c r="BF53" s="5">
        <f t="shared" si="82"/>
        <v>1.0504740608980967E-41</v>
      </c>
      <c r="BG53" s="5">
        <f t="shared" si="81"/>
        <v>1.1841181312382648E-41</v>
      </c>
      <c r="BH53" s="5">
        <f t="shared" si="81"/>
        <v>1.325762201578449E-41</v>
      </c>
      <c r="BI53" s="5">
        <f t="shared" si="81"/>
        <v>1.4754062719186336E-41</v>
      </c>
      <c r="BJ53" s="5">
        <f t="shared" si="81"/>
        <v>1.6330503422588189E-41</v>
      </c>
      <c r="BK53" s="5">
        <f t="shared" si="79"/>
        <v>1.7986944125989841E-41</v>
      </c>
      <c r="BL53" s="5">
        <f t="shared" si="79"/>
        <v>1.9723384829391694E-41</v>
      </c>
      <c r="BM53" s="5">
        <f t="shared" si="79"/>
        <v>2.1539825532793554E-41</v>
      </c>
      <c r="BN53" s="5">
        <f t="shared" si="79"/>
        <v>2.3436266236195183E-41</v>
      </c>
      <c r="BO53" s="5">
        <f t="shared" si="79"/>
        <v>2.5412706939597046E-41</v>
      </c>
      <c r="BP53" s="5">
        <f t="shared" si="79"/>
        <v>2.746914764299891E-41</v>
      </c>
      <c r="BQ53" s="5">
        <f t="shared" si="79"/>
        <v>2.9605588346400781E-41</v>
      </c>
      <c r="BR53" s="5">
        <f t="shared" si="79"/>
        <v>3.1822029049802383E-41</v>
      </c>
      <c r="BS53" s="5">
        <f t="shared" si="79"/>
        <v>3.4118469753204256E-41</v>
      </c>
      <c r="BT53" s="5">
        <f t="shared" si="79"/>
        <v>3.6494910456606132E-41</v>
      </c>
      <c r="BU53" s="5">
        <f t="shared" si="79"/>
        <v>3.8951351160008014E-41</v>
      </c>
      <c r="BV53" s="5">
        <f t="shared" si="79"/>
        <v>4.1487791863409591E-41</v>
      </c>
      <c r="BW53" s="5">
        <f t="shared" si="77"/>
        <v>4.4104232566811155E-41</v>
      </c>
      <c r="BX53" s="5">
        <f t="shared" si="77"/>
        <v>4.6800673270213037E-41</v>
      </c>
      <c r="BY53" s="5">
        <f t="shared" si="76"/>
        <v>4.957711397361492E-41</v>
      </c>
      <c r="BZ53" s="5">
        <f t="shared" si="76"/>
        <v>5.2433554677016452E-41</v>
      </c>
      <c r="CA53" s="5">
        <f t="shared" si="76"/>
        <v>5.5369995380418338E-41</v>
      </c>
      <c r="CB53" s="5">
        <f t="shared" si="76"/>
        <v>5.8386436083820231E-41</v>
      </c>
      <c r="CC53" s="5">
        <f t="shared" si="76"/>
        <v>6.148287678722213E-41</v>
      </c>
      <c r="CD53" s="5">
        <f t="shared" si="76"/>
        <v>6.4659317490623638E-41</v>
      </c>
      <c r="CE53" s="5">
        <f t="shared" si="76"/>
        <v>6.791575819402554E-41</v>
      </c>
      <c r="CF53" s="5">
        <f t="shared" si="76"/>
        <v>7.1252198897427439E-41</v>
      </c>
      <c r="CG53" s="5">
        <f t="shared" si="76"/>
        <v>7.4668639600828926E-41</v>
      </c>
      <c r="CH53" s="5">
        <f t="shared" si="76"/>
        <v>7.8165080304230828E-41</v>
      </c>
      <c r="CI53" s="5">
        <f t="shared" si="76"/>
        <v>8.1741521007632736E-41</v>
      </c>
      <c r="CJ53" s="5">
        <f t="shared" si="76"/>
        <v>8.5397961711034651E-41</v>
      </c>
      <c r="CK53" s="5">
        <f t="shared" si="76"/>
        <v>8.9134402414436114E-41</v>
      </c>
      <c r="CL53" s="5">
        <f t="shared" si="76"/>
        <v>9.2950843117838042E-41</v>
      </c>
      <c r="CM53" s="5">
        <f t="shared" si="76"/>
        <v>9.6847283821239957E-41</v>
      </c>
      <c r="CN53" s="5">
        <f t="shared" si="75"/>
        <v>1.0082372452464188E-40</v>
      </c>
      <c r="CO53" s="5">
        <f t="shared" si="75"/>
        <v>1.0488016522804332E-40</v>
      </c>
      <c r="CP53" s="5">
        <f t="shared" si="75"/>
        <v>1.0901660593144525E-40</v>
      </c>
      <c r="CQ53" s="5">
        <f t="shared" si="75"/>
        <v>1.1323304663484717E-40</v>
      </c>
      <c r="CR53" s="5">
        <f t="shared" si="75"/>
        <v>1.175294873382491E-40</v>
      </c>
      <c r="CS53" s="5">
        <f t="shared" si="74"/>
        <v>1.2190592804165052E-40</v>
      </c>
      <c r="CT53" s="5">
        <f t="shared" si="74"/>
        <v>1.2636236874505246E-40</v>
      </c>
      <c r="CU53" s="5">
        <f t="shared" si="74"/>
        <v>1.3089880944845439E-40</v>
      </c>
      <c r="CV53" s="5">
        <f t="shared" si="74"/>
        <v>1.3551525015185579E-40</v>
      </c>
      <c r="CW53" s="5">
        <f t="shared" si="74"/>
        <v>1.4021169085525773E-40</v>
      </c>
      <c r="CX53" s="5">
        <f t="shared" si="74"/>
        <v>1.4498813155865968E-40</v>
      </c>
      <c r="CY53" s="5">
        <f t="shared" si="74"/>
        <v>1.4984457226206163E-40</v>
      </c>
      <c r="CZ53" s="5">
        <f t="shared" si="74"/>
        <v>1.54781012965463E-40</v>
      </c>
      <c r="DA53" s="5">
        <f t="shared" si="74"/>
        <v>1.5979745366886495E-40</v>
      </c>
      <c r="DB53" s="5">
        <f t="shared" si="74"/>
        <v>1.6489389437226692E-40</v>
      </c>
      <c r="DC53" s="5">
        <f t="shared" si="74"/>
        <v>1.7007033507566888E-40</v>
      </c>
      <c r="DD53" s="5">
        <f t="shared" si="74"/>
        <v>1.7532677577907021E-40</v>
      </c>
      <c r="DE53" s="5">
        <f t="shared" si="74"/>
        <v>1.8066321648247218E-40</v>
      </c>
      <c r="DF53" s="5">
        <f t="shared" si="74"/>
        <v>1.8607965718587414E-40</v>
      </c>
      <c r="DG53" s="5">
        <f t="shared" si="73"/>
        <v>1.9157609788927547E-40</v>
      </c>
      <c r="DH53" s="5">
        <f t="shared" si="73"/>
        <v>1.9715253859267745E-40</v>
      </c>
    </row>
    <row r="54" spans="2:112" x14ac:dyDescent="0.25">
      <c r="B54" s="5">
        <f>'goccia (6)'!S19</f>
        <v>8.4927298401127113E-19</v>
      </c>
      <c r="D54">
        <f t="shared" si="64"/>
        <v>68</v>
      </c>
      <c r="E54" s="5">
        <f t="shared" si="50"/>
        <v>8.4927298401127113E-19</v>
      </c>
      <c r="F54" s="107">
        <f t="shared" si="53"/>
        <v>8.4927298401127107</v>
      </c>
      <c r="G54" s="35"/>
      <c r="H54" s="100">
        <f t="shared" si="54"/>
        <v>1.4154549733521186E-19</v>
      </c>
      <c r="I54" s="35"/>
      <c r="J54" s="6"/>
      <c r="L54" s="5">
        <f t="shared" si="80"/>
        <v>7.1478615308909639E-41</v>
      </c>
      <c r="M54" s="5">
        <f t="shared" si="80"/>
        <v>7.4900416374825001E-41</v>
      </c>
      <c r="N54" s="5">
        <f t="shared" si="80"/>
        <v>7.8402217440739952E-41</v>
      </c>
      <c r="O54" s="5">
        <f t="shared" si="80"/>
        <v>8.1984018506655317E-41</v>
      </c>
      <c r="P54" s="5">
        <f t="shared" si="80"/>
        <v>8.5645819572570698E-41</v>
      </c>
      <c r="Q54" s="5">
        <f t="shared" si="80"/>
        <v>8.9387620638486077E-41</v>
      </c>
      <c r="R54" s="5">
        <f t="shared" si="80"/>
        <v>9.3209421704400992E-41</v>
      </c>
      <c r="S54" s="5">
        <f t="shared" si="80"/>
        <v>9.7111222770316373E-41</v>
      </c>
      <c r="T54" s="5">
        <f t="shared" si="80"/>
        <v>1.0109302383623176E-40</v>
      </c>
      <c r="U54" s="5">
        <f t="shared" si="80"/>
        <v>1.0515482490214716E-40</v>
      </c>
      <c r="V54" s="5">
        <f t="shared" si="80"/>
        <v>1.0929662596806205E-40</v>
      </c>
      <c r="W54" s="5">
        <f t="shared" si="80"/>
        <v>1.1351842703397743E-40</v>
      </c>
      <c r="X54" s="5">
        <f t="shared" si="80"/>
        <v>1.1782022809989283E-40</v>
      </c>
      <c r="Y54" s="5">
        <f t="shared" si="80"/>
        <v>1.2220202916580823E-40</v>
      </c>
      <c r="Z54" s="5">
        <f t="shared" si="80"/>
        <v>1.2666383023172311E-40</v>
      </c>
      <c r="AA54" s="5">
        <f t="shared" si="80"/>
        <v>1.312056312976385E-40</v>
      </c>
      <c r="AB54" s="5">
        <f t="shared" si="78"/>
        <v>1.3582743236355392E-40</v>
      </c>
      <c r="AC54" s="5">
        <f t="shared" si="78"/>
        <v>1.4052923342946875E-40</v>
      </c>
      <c r="AD54" s="5">
        <f t="shared" si="78"/>
        <v>1.4531103449538417E-40</v>
      </c>
      <c r="AE54" s="5">
        <f t="shared" si="78"/>
        <v>1.5017283556129959E-40</v>
      </c>
      <c r="AF54" s="5">
        <f t="shared" si="78"/>
        <v>1.5511463662721501E-40</v>
      </c>
      <c r="AG54" s="5">
        <f t="shared" si="78"/>
        <v>1.6013643769312982E-40</v>
      </c>
      <c r="AH54" s="5">
        <f t="shared" si="78"/>
        <v>1.6523823875904525E-40</v>
      </c>
      <c r="AI54" s="5">
        <f t="shared" si="78"/>
        <v>2.3270272359934461E-40</v>
      </c>
      <c r="AJ54" s="5">
        <f t="shared" si="78"/>
        <v>2.2664088487844269E-40</v>
      </c>
      <c r="AK54" s="5">
        <f t="shared" si="78"/>
        <v>2.2065904615754154E-40</v>
      </c>
      <c r="AL54" s="5">
        <f t="shared" si="78"/>
        <v>2.1475720743663967E-40</v>
      </c>
      <c r="AM54" s="5">
        <f t="shared" si="78"/>
        <v>2.0893536871573779E-40</v>
      </c>
      <c r="AN54" s="5">
        <f t="shared" si="78"/>
        <v>2.0319352999483659E-40</v>
      </c>
      <c r="AO54" s="5">
        <f t="shared" si="78"/>
        <v>1.9753169127393473E-40</v>
      </c>
      <c r="AP54" s="5">
        <f t="shared" si="78"/>
        <v>1.9194985255303285E-40</v>
      </c>
      <c r="AQ54" s="5">
        <f t="shared" si="82"/>
        <v>1.8644801383213095E-40</v>
      </c>
      <c r="AR54" s="5">
        <f t="shared" si="82"/>
        <v>1.8102617511122974E-40</v>
      </c>
      <c r="AS54" s="5">
        <f t="shared" si="82"/>
        <v>1.7568433639032788E-40</v>
      </c>
      <c r="AT54" s="5">
        <f t="shared" si="82"/>
        <v>1.7042249766942602E-40</v>
      </c>
      <c r="AU54" s="5">
        <f t="shared" si="82"/>
        <v>1.6524065894852416E-40</v>
      </c>
      <c r="AV54" s="5">
        <f t="shared" si="82"/>
        <v>1.6013882022762291E-40</v>
      </c>
      <c r="AW54" s="5">
        <f t="shared" si="82"/>
        <v>1.5511698150672105E-40</v>
      </c>
      <c r="AX54" s="5">
        <f t="shared" si="82"/>
        <v>1.5017514278581921E-40</v>
      </c>
      <c r="AY54" s="5">
        <f t="shared" si="82"/>
        <v>1.4531330406491737E-40</v>
      </c>
      <c r="AZ54" s="5">
        <f t="shared" si="82"/>
        <v>1.405314653440161E-40</v>
      </c>
      <c r="BA54" s="5">
        <f t="shared" si="82"/>
        <v>1.3582962662311426E-40</v>
      </c>
      <c r="BB54" s="5">
        <f t="shared" si="82"/>
        <v>1.3120778790221241E-40</v>
      </c>
      <c r="BC54" s="5">
        <f t="shared" si="82"/>
        <v>1.2666594918131111E-40</v>
      </c>
      <c r="BD54" s="5">
        <f t="shared" si="82"/>
        <v>1.2220411046040928E-40</v>
      </c>
      <c r="BE54" s="5">
        <f t="shared" si="82"/>
        <v>1.1782227173950744E-40</v>
      </c>
      <c r="BF54" s="5">
        <f t="shared" si="82"/>
        <v>1.1352043301860563E-40</v>
      </c>
      <c r="BG54" s="5">
        <f t="shared" si="81"/>
        <v>1.0929859429770431E-40</v>
      </c>
      <c r="BH54" s="5">
        <f t="shared" si="81"/>
        <v>1.0515675557680247E-40</v>
      </c>
      <c r="BI54" s="5">
        <f t="shared" si="81"/>
        <v>1.0109491685590065E-40</v>
      </c>
      <c r="BJ54" s="5">
        <f t="shared" si="81"/>
        <v>9.7113078134998842E-41</v>
      </c>
      <c r="BK54" s="5">
        <f t="shared" si="79"/>
        <v>9.3211239414097488E-41</v>
      </c>
      <c r="BL54" s="5">
        <f t="shared" si="79"/>
        <v>8.9389400693195672E-41</v>
      </c>
      <c r="BM54" s="5">
        <f t="shared" si="79"/>
        <v>8.5647561972293863E-41</v>
      </c>
      <c r="BN54" s="5">
        <f t="shared" si="79"/>
        <v>8.1985723251392499E-41</v>
      </c>
      <c r="BO54" s="5">
        <f t="shared" si="79"/>
        <v>7.8403884530490683E-41</v>
      </c>
      <c r="BP54" s="5">
        <f t="shared" si="79"/>
        <v>7.4902045809588883E-41</v>
      </c>
      <c r="BQ54" s="5">
        <f t="shared" si="79"/>
        <v>7.148020708868708E-41</v>
      </c>
      <c r="BR54" s="5">
        <f t="shared" si="79"/>
        <v>6.8138368367785692E-41</v>
      </c>
      <c r="BS54" s="5">
        <f t="shared" si="79"/>
        <v>6.4876529646883892E-41</v>
      </c>
      <c r="BT54" s="5">
        <f t="shared" si="79"/>
        <v>6.1694690925982098E-41</v>
      </c>
      <c r="BU54" s="5">
        <f t="shared" si="79"/>
        <v>5.8592852205080312E-41</v>
      </c>
      <c r="BV54" s="5">
        <f t="shared" si="79"/>
        <v>5.5571013484178888E-41</v>
      </c>
      <c r="BW54" s="5">
        <f t="shared" si="77"/>
        <v>5.2629174763277451E-41</v>
      </c>
      <c r="BX54" s="5">
        <f t="shared" si="77"/>
        <v>4.9767336042375664E-41</v>
      </c>
      <c r="BY54" s="5">
        <f t="shared" si="76"/>
        <v>4.6985497321473883E-41</v>
      </c>
      <c r="BZ54" s="5">
        <f t="shared" si="76"/>
        <v>4.428365860057242E-41</v>
      </c>
      <c r="CA54" s="5">
        <f t="shared" si="76"/>
        <v>4.1661819879670637E-41</v>
      </c>
      <c r="CB54" s="5">
        <f t="shared" si="76"/>
        <v>3.9119981158768861E-41</v>
      </c>
      <c r="CC54" s="5">
        <f t="shared" si="76"/>
        <v>3.6658142437867086E-41</v>
      </c>
      <c r="CD54" s="5">
        <f t="shared" si="76"/>
        <v>3.4276303716965599E-41</v>
      </c>
      <c r="CE54" s="5">
        <f t="shared" si="76"/>
        <v>3.1974464996063827E-41</v>
      </c>
      <c r="CF54" s="5">
        <f t="shared" si="76"/>
        <v>2.9752626275162062E-41</v>
      </c>
      <c r="CG54" s="5">
        <f t="shared" si="76"/>
        <v>2.7610787554260554E-41</v>
      </c>
      <c r="CH54" s="5">
        <f t="shared" si="76"/>
        <v>2.5548948833358787E-41</v>
      </c>
      <c r="CI54" s="5">
        <f t="shared" si="76"/>
        <v>2.3567110112457026E-41</v>
      </c>
      <c r="CJ54" s="5">
        <f t="shared" si="76"/>
        <v>2.1665271391555272E-41</v>
      </c>
      <c r="CK54" s="5">
        <f t="shared" si="76"/>
        <v>1.9843432670653737E-41</v>
      </c>
      <c r="CL54" s="5">
        <f t="shared" si="76"/>
        <v>1.8101593949751983E-41</v>
      </c>
      <c r="CM54" s="5">
        <f t="shared" si="76"/>
        <v>1.6439755228850234E-41</v>
      </c>
      <c r="CN54" s="5">
        <f t="shared" si="75"/>
        <v>1.4857916507948489E-41</v>
      </c>
      <c r="CO54" s="5">
        <f t="shared" si="75"/>
        <v>1.3356077787046929E-41</v>
      </c>
      <c r="CP54" s="5">
        <f t="shared" si="75"/>
        <v>1.1934239066145184E-41</v>
      </c>
      <c r="CQ54" s="5">
        <f t="shared" si="75"/>
        <v>1.0592400345243449E-41</v>
      </c>
      <c r="CR54" s="5">
        <f t="shared" si="75"/>
        <v>9.3305616243417159E-42</v>
      </c>
      <c r="CS54" s="5">
        <f t="shared" si="74"/>
        <v>8.1487229034401275E-42</v>
      </c>
      <c r="CT54" s="5">
        <f t="shared" si="74"/>
        <v>7.0468841825383965E-42</v>
      </c>
      <c r="CU54" s="5">
        <f t="shared" si="74"/>
        <v>6.0250454616366709E-42</v>
      </c>
      <c r="CV54" s="5">
        <f t="shared" si="74"/>
        <v>5.083206740735059E-42</v>
      </c>
      <c r="CW54" s="5">
        <f t="shared" si="74"/>
        <v>4.2213680198333345E-42</v>
      </c>
      <c r="CX54" s="5">
        <f t="shared" si="74"/>
        <v>3.4395292989316153E-42</v>
      </c>
      <c r="CY54" s="5">
        <f t="shared" si="74"/>
        <v>2.7376905780299012E-42</v>
      </c>
      <c r="CZ54" s="5">
        <f t="shared" si="74"/>
        <v>2.1158518571282628E-42</v>
      </c>
      <c r="DA54" s="5">
        <f t="shared" si="74"/>
        <v>1.5740131362265498E-42</v>
      </c>
      <c r="DB54" s="5">
        <f t="shared" si="74"/>
        <v>1.112174415324842E-42</v>
      </c>
      <c r="DC54" s="5">
        <f t="shared" si="74"/>
        <v>7.3033569442313973E-43</v>
      </c>
      <c r="DD54" s="5">
        <f t="shared" si="74"/>
        <v>4.2849697352147431E-43</v>
      </c>
      <c r="DE54" s="5">
        <f t="shared" si="74"/>
        <v>2.0665825261977293E-43</v>
      </c>
      <c r="DF54" s="5">
        <f t="shared" si="74"/>
        <v>6.4819531718076929E-44</v>
      </c>
      <c r="DG54" s="5">
        <f t="shared" si="73"/>
        <v>2.9808108163888476E-45</v>
      </c>
      <c r="DH54" s="5">
        <f t="shared" si="73"/>
        <v>2.1142089914693819E-44</v>
      </c>
    </row>
    <row r="55" spans="2:112" x14ac:dyDescent="0.25">
      <c r="B55" s="5">
        <f>'goccia (7)'!M16</f>
        <v>8.2203478532090587E-19</v>
      </c>
      <c r="D55">
        <f t="shared" si="64"/>
        <v>71</v>
      </c>
      <c r="E55" s="5">
        <f t="shared" si="50"/>
        <v>8.2203478532090587E-19</v>
      </c>
      <c r="F55" s="107">
        <f t="shared" si="53"/>
        <v>8.2203478532090593</v>
      </c>
      <c r="G55" s="35"/>
      <c r="H55" s="100">
        <f t="shared" si="54"/>
        <v>1.6440695706418118E-19</v>
      </c>
      <c r="I55" s="35"/>
      <c r="J55" s="6"/>
      <c r="L55" s="5">
        <f t="shared" si="80"/>
        <v>2.0756041184916022E-40</v>
      </c>
      <c r="M55" s="5">
        <f t="shared" si="80"/>
        <v>2.0183762902348756E-40</v>
      </c>
      <c r="N55" s="5">
        <f t="shared" si="80"/>
        <v>1.9619484619781557E-40</v>
      </c>
      <c r="O55" s="5">
        <f t="shared" si="80"/>
        <v>1.9063206337214292E-40</v>
      </c>
      <c r="P55" s="5">
        <f t="shared" si="80"/>
        <v>1.8514928054647025E-40</v>
      </c>
      <c r="Q55" s="5">
        <f t="shared" si="80"/>
        <v>1.7974649772079762E-40</v>
      </c>
      <c r="R55" s="5">
        <f t="shared" si="80"/>
        <v>1.744237148951256E-40</v>
      </c>
      <c r="S55" s="5">
        <f t="shared" si="80"/>
        <v>1.6918093206945295E-40</v>
      </c>
      <c r="T55" s="5">
        <f t="shared" si="80"/>
        <v>1.6401814924378031E-40</v>
      </c>
      <c r="U55" s="5">
        <f t="shared" si="80"/>
        <v>1.5893536641810766E-40</v>
      </c>
      <c r="V55" s="5">
        <f t="shared" si="80"/>
        <v>1.5393258359243562E-40</v>
      </c>
      <c r="W55" s="5">
        <f t="shared" si="80"/>
        <v>1.4900980076676299E-40</v>
      </c>
      <c r="X55" s="5">
        <f t="shared" si="80"/>
        <v>1.4416701794109035E-40</v>
      </c>
      <c r="Y55" s="5">
        <f t="shared" si="80"/>
        <v>1.3940423511541773E-40</v>
      </c>
      <c r="Z55" s="5">
        <f t="shared" si="80"/>
        <v>1.3472145228974566E-40</v>
      </c>
      <c r="AA55" s="5">
        <f t="shared" si="80"/>
        <v>1.3011866946407302E-40</v>
      </c>
      <c r="AB55" s="5">
        <f t="shared" si="78"/>
        <v>1.255958866384004E-40</v>
      </c>
      <c r="AC55" s="5">
        <f t="shared" si="78"/>
        <v>1.2115310381272833E-40</v>
      </c>
      <c r="AD55" s="5">
        <f t="shared" si="78"/>
        <v>1.1679032098705569E-40</v>
      </c>
      <c r="AE55" s="5">
        <f t="shared" si="78"/>
        <v>1.1250753816138309E-40</v>
      </c>
      <c r="AF55" s="5">
        <f t="shared" si="78"/>
        <v>1.0830475533571047E-40</v>
      </c>
      <c r="AG55" s="5">
        <f t="shared" si="78"/>
        <v>1.0418197251003836E-40</v>
      </c>
      <c r="AH55" s="5">
        <f t="shared" si="78"/>
        <v>1.0013918968436576E-40</v>
      </c>
      <c r="AI55" s="5">
        <f t="shared" si="78"/>
        <v>9.6176406858693135E-41</v>
      </c>
      <c r="AJ55" s="5">
        <f t="shared" si="78"/>
        <v>9.2293624033020541E-41</v>
      </c>
      <c r="AK55" s="5">
        <f t="shared" si="78"/>
        <v>8.8490841207348402E-41</v>
      </c>
      <c r="AL55" s="5">
        <f t="shared" si="78"/>
        <v>8.4768058381675801E-41</v>
      </c>
      <c r="AM55" s="5">
        <f t="shared" si="78"/>
        <v>8.1125275556003206E-41</v>
      </c>
      <c r="AN55" s="5">
        <f t="shared" si="78"/>
        <v>7.7562492730331047E-41</v>
      </c>
      <c r="AO55" s="5">
        <f t="shared" si="78"/>
        <v>7.4079709904658455E-41</v>
      </c>
      <c r="AP55" s="5">
        <f t="shared" si="78"/>
        <v>7.067692707898587E-41</v>
      </c>
      <c r="AQ55" s="5">
        <f t="shared" si="82"/>
        <v>6.7354144253313282E-41</v>
      </c>
      <c r="AR55" s="5">
        <f t="shared" si="82"/>
        <v>6.4111361427641097E-41</v>
      </c>
      <c r="AS55" s="5">
        <f t="shared" si="82"/>
        <v>6.0948578601968512E-41</v>
      </c>
      <c r="AT55" s="5">
        <f t="shared" si="82"/>
        <v>5.7865795776295943E-41</v>
      </c>
      <c r="AU55" s="5">
        <f t="shared" si="82"/>
        <v>5.4863012950623371E-41</v>
      </c>
      <c r="AV55" s="5">
        <f t="shared" si="82"/>
        <v>5.1940230124951152E-41</v>
      </c>
      <c r="AW55" s="5">
        <f t="shared" si="82"/>
        <v>4.9097447299278583E-41</v>
      </c>
      <c r="AX55" s="5">
        <f t="shared" si="82"/>
        <v>4.633466447360602E-41</v>
      </c>
      <c r="AY55" s="5">
        <f t="shared" si="82"/>
        <v>4.3651881647933459E-41</v>
      </c>
      <c r="AZ55" s="5">
        <f t="shared" si="82"/>
        <v>4.1049098822261216E-41</v>
      </c>
      <c r="BA55" s="5">
        <f t="shared" si="82"/>
        <v>3.8526315996588658E-41</v>
      </c>
      <c r="BB55" s="5">
        <f t="shared" si="82"/>
        <v>3.6083533170916107E-41</v>
      </c>
      <c r="BC55" s="5">
        <f t="shared" si="82"/>
        <v>3.3720750345243842E-41</v>
      </c>
      <c r="BD55" s="5">
        <f t="shared" si="82"/>
        <v>3.1437967519571289E-41</v>
      </c>
      <c r="BE55" s="5">
        <f t="shared" si="82"/>
        <v>2.9235184693898742E-41</v>
      </c>
      <c r="BF55" s="5">
        <f t="shared" si="82"/>
        <v>2.7112401868226202E-41</v>
      </c>
      <c r="BG55" s="5">
        <f t="shared" si="81"/>
        <v>2.5069619042553908E-41</v>
      </c>
      <c r="BH55" s="5">
        <f t="shared" si="81"/>
        <v>2.310683621688137E-41</v>
      </c>
      <c r="BI55" s="5">
        <f t="shared" si="81"/>
        <v>2.1224053391208835E-41</v>
      </c>
      <c r="BJ55" s="5">
        <f t="shared" si="81"/>
        <v>1.9421270565536308E-41</v>
      </c>
      <c r="BK55" s="5">
        <f t="shared" si="79"/>
        <v>1.7698487739863987E-41</v>
      </c>
      <c r="BL55" s="5">
        <f t="shared" si="79"/>
        <v>1.6055704914191459E-41</v>
      </c>
      <c r="BM55" s="5">
        <f t="shared" si="79"/>
        <v>1.4492922088518937E-41</v>
      </c>
      <c r="BN55" s="5">
        <f t="shared" si="79"/>
        <v>1.3010139262846592E-41</v>
      </c>
      <c r="BO55" s="5">
        <f t="shared" si="79"/>
        <v>1.1607356437174071E-41</v>
      </c>
      <c r="BP55" s="5">
        <f t="shared" si="79"/>
        <v>1.0284573611501555E-41</v>
      </c>
      <c r="BQ55" s="5">
        <f t="shared" si="79"/>
        <v>9.041790785829044E-42</v>
      </c>
      <c r="BR55" s="5">
        <f t="shared" si="79"/>
        <v>7.8790079601566737E-42</v>
      </c>
      <c r="BS55" s="5">
        <f t="shared" si="79"/>
        <v>6.7962251344841647E-42</v>
      </c>
      <c r="BT55" s="5">
        <f t="shared" si="79"/>
        <v>5.7934423088116598E-42</v>
      </c>
      <c r="BU55" s="5">
        <f t="shared" si="79"/>
        <v>4.8706594831391602E-42</v>
      </c>
      <c r="BV55" s="5">
        <f t="shared" si="79"/>
        <v>4.0278766574667635E-42</v>
      </c>
      <c r="BW55" s="5">
        <f t="shared" si="77"/>
        <v>3.2650938317943523E-42</v>
      </c>
      <c r="BX55" s="5">
        <f t="shared" si="77"/>
        <v>2.5823110061218496E-42</v>
      </c>
      <c r="BY55" s="5">
        <f t="shared" si="76"/>
        <v>1.9795281804493523E-42</v>
      </c>
      <c r="BZ55" s="5">
        <f t="shared" si="76"/>
        <v>1.4567453547769186E-42</v>
      </c>
      <c r="CA55" s="5">
        <f t="shared" si="76"/>
        <v>1.0139625291044223E-42</v>
      </c>
      <c r="CB55" s="5">
        <f t="shared" si="76"/>
        <v>6.5117970343193137E-43</v>
      </c>
      <c r="CC55" s="5">
        <f t="shared" si="76"/>
        <v>3.6839687775944578E-43</v>
      </c>
      <c r="CD55" s="5">
        <f t="shared" si="76"/>
        <v>1.6561405208698511E-43</v>
      </c>
      <c r="CE55" s="5">
        <f t="shared" si="76"/>
        <v>4.2831226414500501E-44</v>
      </c>
      <c r="CF55" s="5">
        <f t="shared" si="76"/>
        <v>4.840074202121562E-47</v>
      </c>
      <c r="CG55" s="5">
        <f t="shared" si="76"/>
        <v>3.7265575069537948E-44</v>
      </c>
      <c r="CH55" s="5">
        <f t="shared" si="76"/>
        <v>1.5448274939705966E-43</v>
      </c>
      <c r="CI55" s="5">
        <f t="shared" si="76"/>
        <v>3.5169992372458667E-43</v>
      </c>
      <c r="CJ55" s="5">
        <f t="shared" si="76"/>
        <v>6.2891709805211901E-43</v>
      </c>
      <c r="CK55" s="5">
        <f t="shared" si="76"/>
        <v>9.8613427237960878E-43</v>
      </c>
      <c r="CL55" s="5">
        <f t="shared" si="76"/>
        <v>1.4233514467071422E-42</v>
      </c>
      <c r="CM55" s="5">
        <f t="shared" si="76"/>
        <v>1.9405686210346807E-42</v>
      </c>
      <c r="CN55" s="5">
        <f t="shared" si="75"/>
        <v>2.5377857953622246E-42</v>
      </c>
      <c r="CO55" s="5">
        <f t="shared" si="75"/>
        <v>3.2150029696896879E-42</v>
      </c>
      <c r="CP55" s="5">
        <f t="shared" si="75"/>
        <v>3.9722201440172323E-42</v>
      </c>
      <c r="CQ55" s="5">
        <f t="shared" si="75"/>
        <v>4.8094373183447827E-42</v>
      </c>
      <c r="CR55" s="5">
        <f t="shared" si="75"/>
        <v>5.7266544926723385E-42</v>
      </c>
      <c r="CS55" s="5">
        <f t="shared" si="74"/>
        <v>6.7238716669997741E-42</v>
      </c>
      <c r="CT55" s="5">
        <f t="shared" si="74"/>
        <v>7.8010888413273316E-42</v>
      </c>
      <c r="CU55" s="5">
        <f t="shared" si="74"/>
        <v>8.9583060156548932E-42</v>
      </c>
      <c r="CV55" s="5">
        <f t="shared" si="74"/>
        <v>1.0195523189982306E-41</v>
      </c>
      <c r="CW55" s="5">
        <f t="shared" si="74"/>
        <v>1.1512740364309868E-41</v>
      </c>
      <c r="CX55" s="5">
        <f t="shared" si="74"/>
        <v>1.2909957538637438E-41</v>
      </c>
      <c r="CY55" s="5">
        <f t="shared" si="74"/>
        <v>1.4387174712965012E-41</v>
      </c>
      <c r="CZ55" s="5">
        <f t="shared" si="74"/>
        <v>1.5944391887292396E-41</v>
      </c>
      <c r="DA55" s="5">
        <f t="shared" si="74"/>
        <v>1.7581609061619971E-41</v>
      </c>
      <c r="DB55" s="5">
        <f t="shared" si="74"/>
        <v>1.9298826235947552E-41</v>
      </c>
      <c r="DC55" s="5">
        <f t="shared" si="74"/>
        <v>2.1096043410275137E-41</v>
      </c>
      <c r="DD55" s="5">
        <f t="shared" si="74"/>
        <v>2.2973260584602495E-41</v>
      </c>
      <c r="DE55" s="5">
        <f t="shared" si="74"/>
        <v>2.4930477758930083E-41</v>
      </c>
      <c r="DF55" s="5">
        <f t="shared" si="74"/>
        <v>2.6967694933257673E-41</v>
      </c>
      <c r="DG55" s="5">
        <f t="shared" si="73"/>
        <v>2.9084912107585009E-41</v>
      </c>
      <c r="DH55" s="5">
        <f t="shared" si="73"/>
        <v>3.1282129281912602E-41</v>
      </c>
    </row>
    <row r="56" spans="2:112" x14ac:dyDescent="0.25">
      <c r="B56" s="5">
        <f>'goccia (7)'!M17</f>
        <v>8.166465447781179E-19</v>
      </c>
      <c r="D56">
        <f t="shared" si="64"/>
        <v>72</v>
      </c>
      <c r="E56" s="5">
        <f t="shared" si="50"/>
        <v>8.166465447781179E-19</v>
      </c>
      <c r="F56" s="107">
        <f t="shared" si="53"/>
        <v>8.1664654477811798</v>
      </c>
      <c r="G56" s="35"/>
      <c r="H56" s="100">
        <f t="shared" si="54"/>
        <v>1.6332930895562358E-19</v>
      </c>
      <c r="I56" s="35"/>
      <c r="J56" s="6"/>
      <c r="L56" s="5">
        <f t="shared" si="80"/>
        <v>1.7767047723446718E-40</v>
      </c>
      <c r="M56" s="5">
        <f t="shared" si="80"/>
        <v>1.7237875365221758E-40</v>
      </c>
      <c r="N56" s="5">
        <f t="shared" si="80"/>
        <v>1.6716703006996858E-40</v>
      </c>
      <c r="O56" s="5">
        <f t="shared" si="80"/>
        <v>1.6203530648771898E-40</v>
      </c>
      <c r="P56" s="5">
        <f t="shared" si="80"/>
        <v>1.5698358290546938E-40</v>
      </c>
      <c r="Q56" s="5">
        <f t="shared" si="80"/>
        <v>1.5201185932321979E-40</v>
      </c>
      <c r="R56" s="5">
        <f t="shared" si="80"/>
        <v>1.4712013574097078E-40</v>
      </c>
      <c r="S56" s="5">
        <f t="shared" si="80"/>
        <v>1.4230841215872118E-40</v>
      </c>
      <c r="T56" s="5">
        <f t="shared" si="80"/>
        <v>1.3757668857647159E-40</v>
      </c>
      <c r="U56" s="5">
        <f t="shared" si="80"/>
        <v>1.32924964994222E-40</v>
      </c>
      <c r="V56" s="5">
        <f t="shared" si="80"/>
        <v>1.2835324141197296E-40</v>
      </c>
      <c r="W56" s="5">
        <f t="shared" si="80"/>
        <v>1.2386151782972338E-40</v>
      </c>
      <c r="X56" s="5">
        <f t="shared" si="80"/>
        <v>1.194497942474738E-40</v>
      </c>
      <c r="Y56" s="5">
        <f t="shared" si="80"/>
        <v>1.1511807066522422E-40</v>
      </c>
      <c r="Z56" s="5">
        <f t="shared" si="80"/>
        <v>1.1086634708297516E-40</v>
      </c>
      <c r="AA56" s="5">
        <f t="shared" si="80"/>
        <v>1.0669462350072559E-40</v>
      </c>
      <c r="AB56" s="5">
        <f t="shared" si="78"/>
        <v>1.0260289991847601E-40</v>
      </c>
      <c r="AC56" s="5">
        <f t="shared" si="78"/>
        <v>9.859117633622693E-41</v>
      </c>
      <c r="AD56" s="5">
        <f t="shared" si="78"/>
        <v>9.4659452753977364E-41</v>
      </c>
      <c r="AE56" s="5">
        <f t="shared" si="78"/>
        <v>9.0807729171727805E-41</v>
      </c>
      <c r="AF56" s="5">
        <f t="shared" si="78"/>
        <v>8.7036005589478252E-41</v>
      </c>
      <c r="AG56" s="5">
        <f t="shared" si="78"/>
        <v>8.3344282007229134E-41</v>
      </c>
      <c r="AH56" s="5">
        <f t="shared" si="78"/>
        <v>7.9732558424979585E-41</v>
      </c>
      <c r="AI56" s="5">
        <f t="shared" si="78"/>
        <v>7.6200834842730031E-41</v>
      </c>
      <c r="AJ56" s="5">
        <f t="shared" si="78"/>
        <v>7.2749111260480484E-41</v>
      </c>
      <c r="AK56" s="5">
        <f t="shared" si="78"/>
        <v>6.9377387678231352E-41</v>
      </c>
      <c r="AL56" s="5">
        <f t="shared" si="78"/>
        <v>6.6085664095981809E-41</v>
      </c>
      <c r="AM56" s="5">
        <f t="shared" si="78"/>
        <v>6.2873940513732261E-41</v>
      </c>
      <c r="AN56" s="5">
        <f t="shared" si="78"/>
        <v>5.9742216931483108E-41</v>
      </c>
      <c r="AO56" s="5">
        <f t="shared" si="78"/>
        <v>5.6690493349233564E-41</v>
      </c>
      <c r="AP56" s="5">
        <f t="shared" si="78"/>
        <v>5.3718769766984036E-41</v>
      </c>
      <c r="AQ56" s="5">
        <f t="shared" si="82"/>
        <v>5.0827046184734505E-41</v>
      </c>
      <c r="AR56" s="5">
        <f t="shared" si="82"/>
        <v>4.8015322602485318E-41</v>
      </c>
      <c r="AS56" s="5">
        <f t="shared" si="82"/>
        <v>4.528359902023579E-41</v>
      </c>
      <c r="AT56" s="5">
        <f t="shared" si="82"/>
        <v>4.2631875437986268E-41</v>
      </c>
      <c r="AU56" s="5">
        <f t="shared" si="82"/>
        <v>4.0060151855736754E-41</v>
      </c>
      <c r="AV56" s="5">
        <f t="shared" si="82"/>
        <v>3.7568428273487541E-41</v>
      </c>
      <c r="AW56" s="5">
        <f t="shared" si="82"/>
        <v>3.5156704691238024E-41</v>
      </c>
      <c r="AX56" s="5">
        <f t="shared" si="82"/>
        <v>3.2824981108988514E-41</v>
      </c>
      <c r="AY56" s="5">
        <f t="shared" si="82"/>
        <v>3.0573257526739011E-41</v>
      </c>
      <c r="AZ56" s="5">
        <f t="shared" si="82"/>
        <v>2.8401533944489769E-41</v>
      </c>
      <c r="BA56" s="5">
        <f t="shared" si="82"/>
        <v>2.6309810362240268E-41</v>
      </c>
      <c r="BB56" s="5">
        <f t="shared" si="82"/>
        <v>2.4298086779990769E-41</v>
      </c>
      <c r="BC56" s="5">
        <f t="shared" si="82"/>
        <v>2.2366363197741504E-41</v>
      </c>
      <c r="BD56" s="5">
        <f t="shared" si="82"/>
        <v>2.0514639615492008E-41</v>
      </c>
      <c r="BE56" s="5">
        <f t="shared" si="82"/>
        <v>1.8742916033242516E-41</v>
      </c>
      <c r="BF56" s="5">
        <f t="shared" si="82"/>
        <v>1.7051192450993031E-41</v>
      </c>
      <c r="BG56" s="5">
        <f t="shared" si="81"/>
        <v>1.5439468868743738E-41</v>
      </c>
      <c r="BH56" s="5">
        <f t="shared" si="81"/>
        <v>1.3907745286494253E-41</v>
      </c>
      <c r="BI56" s="5">
        <f t="shared" si="81"/>
        <v>1.2456021704244773E-41</v>
      </c>
      <c r="BJ56" s="5">
        <f t="shared" si="81"/>
        <v>1.10842981219953E-41</v>
      </c>
      <c r="BK56" s="5">
        <f t="shared" si="79"/>
        <v>9.7925745397459816E-42</v>
      </c>
      <c r="BL56" s="5">
        <f t="shared" si="79"/>
        <v>8.5808509574965081E-42</v>
      </c>
      <c r="BM56" s="5">
        <f t="shared" si="79"/>
        <v>7.4491273752470398E-42</v>
      </c>
      <c r="BN56" s="5">
        <f t="shared" si="79"/>
        <v>6.397403792997698E-42</v>
      </c>
      <c r="BO56" s="5">
        <f t="shared" si="79"/>
        <v>5.4256802107482315E-42</v>
      </c>
      <c r="BP56" s="5">
        <f t="shared" si="79"/>
        <v>4.5339566284987691E-42</v>
      </c>
      <c r="BQ56" s="5">
        <f t="shared" si="79"/>
        <v>3.7222330462493127E-42</v>
      </c>
      <c r="BR56" s="5">
        <f t="shared" si="79"/>
        <v>2.9905094639999451E-42</v>
      </c>
      <c r="BS56" s="5">
        <f t="shared" si="79"/>
        <v>2.3387858817504895E-42</v>
      </c>
      <c r="BT56" s="5">
        <f t="shared" si="79"/>
        <v>1.7670622995010392E-42</v>
      </c>
      <c r="BU56" s="5">
        <f t="shared" si="79"/>
        <v>1.2753387172515943E-42</v>
      </c>
      <c r="BV56" s="5">
        <f t="shared" si="79"/>
        <v>8.6361513500219933E-43</v>
      </c>
      <c r="BW56" s="5">
        <f t="shared" si="77"/>
        <v>5.3189155275279058E-43</v>
      </c>
      <c r="BX56" s="5">
        <f t="shared" si="77"/>
        <v>2.8016797050334233E-43</v>
      </c>
      <c r="BY56" s="5">
        <f t="shared" si="76"/>
        <v>1.084443882538994E-43</v>
      </c>
      <c r="BZ56" s="5">
        <f t="shared" si="76"/>
        <v>1.6720806004468012E-44</v>
      </c>
      <c r="CA56" s="5">
        <f t="shared" si="76"/>
        <v>4.9972237550260772E-45</v>
      </c>
      <c r="CB56" s="5">
        <f t="shared" si="76"/>
        <v>7.3273641505589451E-44</v>
      </c>
      <c r="CC56" s="5">
        <f t="shared" si="76"/>
        <v>2.2155005925615815E-43</v>
      </c>
      <c r="CD56" s="5">
        <f t="shared" si="76"/>
        <v>4.4982647700669985E-43</v>
      </c>
      <c r="CE56" s="5">
        <f t="shared" si="76"/>
        <v>7.5810289475726957E-43</v>
      </c>
      <c r="CF56" s="5">
        <f t="shared" si="76"/>
        <v>1.1463793125078445E-42</v>
      </c>
      <c r="CG56" s="5">
        <f t="shared" si="76"/>
        <v>1.6146557302583635E-42</v>
      </c>
      <c r="CH56" s="5">
        <f t="shared" si="76"/>
        <v>2.1629321480089396E-42</v>
      </c>
      <c r="CI56" s="5">
        <f t="shared" ref="CI56:CX78" si="83">IF($E56=0, 0, ($E56/ROUND($E56/CI$3,0)-CI$3)^2)</f>
        <v>2.7912085657595211E-42</v>
      </c>
      <c r="CJ56" s="5">
        <f t="shared" si="83"/>
        <v>3.4994849835101079E-42</v>
      </c>
      <c r="CK56" s="5">
        <f t="shared" si="83"/>
        <v>4.2877614012605996E-42</v>
      </c>
      <c r="CL56" s="5">
        <f t="shared" si="83"/>
        <v>5.1560378190111872E-42</v>
      </c>
      <c r="CM56" s="5">
        <f t="shared" si="83"/>
        <v>6.1043142367617802E-42</v>
      </c>
      <c r="CN56" s="5">
        <f t="shared" si="83"/>
        <v>7.1325906545123785E-42</v>
      </c>
      <c r="CO56" s="5">
        <f t="shared" si="83"/>
        <v>8.2408670722628444E-42</v>
      </c>
      <c r="CP56" s="5">
        <f t="shared" si="83"/>
        <v>9.4291434900134432E-42</v>
      </c>
      <c r="CQ56" s="5">
        <f t="shared" si="83"/>
        <v>1.0697419907764047E-41</v>
      </c>
      <c r="CR56" s="5">
        <f t="shared" si="83"/>
        <v>1.2045696325514658E-41</v>
      </c>
      <c r="CS56" s="5">
        <f t="shared" si="83"/>
        <v>1.3473972743265097E-41</v>
      </c>
      <c r="CT56" s="5">
        <f t="shared" si="83"/>
        <v>1.4982249161015706E-41</v>
      </c>
      <c r="CU56" s="5">
        <f t="shared" si="83"/>
        <v>1.6570525578766324E-41</v>
      </c>
      <c r="CV56" s="5">
        <f t="shared" si="83"/>
        <v>1.8238801996516739E-41</v>
      </c>
      <c r="CW56" s="5">
        <f t="shared" si="83"/>
        <v>1.9987078414267355E-41</v>
      </c>
      <c r="CX56" s="5">
        <f t="shared" si="83"/>
        <v>2.1815354832017977E-41</v>
      </c>
      <c r="CY56" s="5">
        <f t="shared" si="74"/>
        <v>2.3723631249768604E-41</v>
      </c>
      <c r="CZ56" s="5">
        <f t="shared" ref="CZ56:DH56" si="84">IF($E56=0, 0, ($E56/ROUND($E56/CZ$3,0)-CZ$3)^2)</f>
        <v>2.5711907667518997E-41</v>
      </c>
      <c r="DA56" s="5">
        <f t="shared" si="84"/>
        <v>2.7780184085269622E-41</v>
      </c>
      <c r="DB56" s="5">
        <f t="shared" si="84"/>
        <v>2.9928460503020258E-41</v>
      </c>
      <c r="DC56" s="5">
        <f t="shared" si="84"/>
        <v>3.2156736920770895E-41</v>
      </c>
      <c r="DD56" s="5">
        <f t="shared" si="84"/>
        <v>3.4465013338521259E-41</v>
      </c>
      <c r="DE56" s="5">
        <f t="shared" si="84"/>
        <v>3.68532897562719E-41</v>
      </c>
      <c r="DF56" s="5">
        <f t="shared" si="84"/>
        <v>3.9321566174022547E-41</v>
      </c>
      <c r="DG56" s="5">
        <f t="shared" si="84"/>
        <v>4.1869842591772885E-41</v>
      </c>
      <c r="DH56" s="5">
        <f t="shared" si="84"/>
        <v>4.449811900952353E-41</v>
      </c>
    </row>
    <row r="57" spans="2:112" x14ac:dyDescent="0.25">
      <c r="B57" s="5">
        <f>'goccia (7)'!M18</f>
        <v>7.7049509317250134E-19</v>
      </c>
      <c r="D57">
        <f t="shared" si="64"/>
        <v>73</v>
      </c>
      <c r="E57" s="5">
        <f t="shared" si="50"/>
        <v>7.7049509317250134E-19</v>
      </c>
      <c r="F57" s="107">
        <f t="shared" si="53"/>
        <v>7.7049509317250138</v>
      </c>
      <c r="G57" s="35"/>
      <c r="H57" s="100">
        <f t="shared" si="54"/>
        <v>1.5409901863450027E-19</v>
      </c>
      <c r="I57" s="35"/>
      <c r="J57" s="6"/>
      <c r="L57" s="5">
        <f t="shared" si="80"/>
        <v>1.6801953765980503E-41</v>
      </c>
      <c r="M57" s="5">
        <f t="shared" si="80"/>
        <v>1.5202346312180341E-41</v>
      </c>
      <c r="N57" s="5">
        <f t="shared" si="80"/>
        <v>1.3682738858380362E-41</v>
      </c>
      <c r="O57" s="5">
        <f t="shared" si="80"/>
        <v>1.2243131404580201E-41</v>
      </c>
      <c r="P57" s="5">
        <f t="shared" si="80"/>
        <v>1.0883523950780047E-41</v>
      </c>
      <c r="Q57" s="5">
        <f t="shared" si="80"/>
        <v>9.6039164969798964E-42</v>
      </c>
      <c r="R57" s="5">
        <f t="shared" si="80"/>
        <v>8.4043090431798903E-42</v>
      </c>
      <c r="S57" s="5">
        <f t="shared" si="80"/>
        <v>7.2847015893797417E-42</v>
      </c>
      <c r="T57" s="5">
        <f t="shared" si="80"/>
        <v>6.2450941355795971E-42</v>
      </c>
      <c r="U57" s="5">
        <f t="shared" si="80"/>
        <v>5.2854866817794585E-42</v>
      </c>
      <c r="V57" s="5">
        <f t="shared" si="80"/>
        <v>4.405879227979426E-42</v>
      </c>
      <c r="W57" s="5">
        <f t="shared" si="80"/>
        <v>3.6062717741792885E-42</v>
      </c>
      <c r="X57" s="5">
        <f t="shared" si="80"/>
        <v>2.8866643203791558E-42</v>
      </c>
      <c r="Y57" s="5">
        <f t="shared" si="80"/>
        <v>2.2470568665790287E-42</v>
      </c>
      <c r="Z57" s="5">
        <f t="shared" si="80"/>
        <v>1.6874494127789694E-42</v>
      </c>
      <c r="AA57" s="5">
        <f t="shared" si="80"/>
        <v>1.2078419589788432E-42</v>
      </c>
      <c r="AB57" s="5">
        <f t="shared" si="78"/>
        <v>8.082345051787223E-43</v>
      </c>
      <c r="AC57" s="5">
        <f t="shared" si="78"/>
        <v>4.886270513786404E-43</v>
      </c>
      <c r="AD57" s="5">
        <f t="shared" si="78"/>
        <v>2.4901959757852055E-43</v>
      </c>
      <c r="AE57" s="5">
        <f t="shared" si="78"/>
        <v>8.9412143778405976E-44</v>
      </c>
      <c r="AF57" s="5">
        <f t="shared" si="78"/>
        <v>9.8046899782967169E-45</v>
      </c>
      <c r="AG57" s="5">
        <f t="shared" si="78"/>
        <v>1.019723617818791E-44</v>
      </c>
      <c r="AH57" s="5">
        <f t="shared" si="78"/>
        <v>9.0589782378079646E-44</v>
      </c>
      <c r="AI57" s="5">
        <f t="shared" si="78"/>
        <v>2.5098232857797667E-43</v>
      </c>
      <c r="AJ57" s="5">
        <f t="shared" si="78"/>
        <v>4.9137487477787904E-43</v>
      </c>
      <c r="AK57" s="5">
        <f t="shared" si="78"/>
        <v>8.1176742097774335E-43</v>
      </c>
      <c r="AL57" s="5">
        <f t="shared" si="78"/>
        <v>1.2121599671776467E-42</v>
      </c>
      <c r="AM57" s="5">
        <f t="shared" si="78"/>
        <v>1.6925525133775552E-42</v>
      </c>
      <c r="AN57" s="5">
        <f t="shared" si="78"/>
        <v>2.2529450595773971E-42</v>
      </c>
      <c r="AO57" s="5">
        <f t="shared" si="78"/>
        <v>2.8933376057773067E-42</v>
      </c>
      <c r="AP57" s="5">
        <f t="shared" si="78"/>
        <v>3.6137301519772217E-42</v>
      </c>
      <c r="AQ57" s="5">
        <f t="shared" si="82"/>
        <v>4.414122698177142E-42</v>
      </c>
      <c r="AR57" s="5">
        <f t="shared" si="82"/>
        <v>5.2945152443769568E-42</v>
      </c>
      <c r="AS57" s="5">
        <f t="shared" si="82"/>
        <v>6.2549077905768783E-42</v>
      </c>
      <c r="AT57" s="5">
        <f t="shared" si="82"/>
        <v>7.2953003367768051E-42</v>
      </c>
      <c r="AU57" s="5">
        <f t="shared" si="82"/>
        <v>8.415692882976736E-42</v>
      </c>
      <c r="AV57" s="5">
        <f t="shared" si="82"/>
        <v>9.6160854291765244E-42</v>
      </c>
      <c r="AW57" s="5">
        <f t="shared" si="82"/>
        <v>1.0896477975376457E-41</v>
      </c>
      <c r="AX57" s="5">
        <f t="shared" si="82"/>
        <v>1.2256870521576395E-41</v>
      </c>
      <c r="AY57" s="5">
        <f t="shared" si="82"/>
        <v>1.369726306777634E-41</v>
      </c>
      <c r="AZ57" s="5">
        <f t="shared" si="82"/>
        <v>1.52176556139761E-41</v>
      </c>
      <c r="BA57" s="5">
        <f t="shared" si="82"/>
        <v>1.6818048160176045E-41</v>
      </c>
      <c r="BB57" s="5">
        <f t="shared" si="82"/>
        <v>1.8498440706375994E-41</v>
      </c>
      <c r="BC57" s="5">
        <f t="shared" si="82"/>
        <v>2.0258833252575733E-41</v>
      </c>
      <c r="BD57" s="5">
        <f t="shared" si="82"/>
        <v>2.2099225798775683E-41</v>
      </c>
      <c r="BE57" s="5">
        <f t="shared" si="82"/>
        <v>2.4019618344975641E-41</v>
      </c>
      <c r="BF57" s="5">
        <f t="shared" si="82"/>
        <v>2.6020010891175599E-41</v>
      </c>
      <c r="BG57" s="5">
        <f t="shared" si="81"/>
        <v>2.8100403437375314E-41</v>
      </c>
      <c r="BH57" s="5">
        <f t="shared" si="81"/>
        <v>3.0260795983575275E-41</v>
      </c>
      <c r="BI57" s="5">
        <f t="shared" si="81"/>
        <v>3.2501188529775242E-41</v>
      </c>
      <c r="BJ57" s="5">
        <f t="shared" si="81"/>
        <v>3.4821581075975216E-41</v>
      </c>
      <c r="BK57" s="5">
        <f t="shared" si="79"/>
        <v>3.7221973622174901E-41</v>
      </c>
      <c r="BL57" s="5">
        <f t="shared" si="79"/>
        <v>3.9702366168374873E-41</v>
      </c>
      <c r="BM57" s="5">
        <f t="shared" si="79"/>
        <v>4.2262758714574852E-41</v>
      </c>
      <c r="BN57" s="5">
        <f t="shared" si="79"/>
        <v>4.4903151260774516E-41</v>
      </c>
      <c r="BO57" s="5">
        <f t="shared" si="79"/>
        <v>4.7623543806974498E-41</v>
      </c>
      <c r="BP57" s="5">
        <f t="shared" si="79"/>
        <v>5.0423936353174481E-41</v>
      </c>
      <c r="BQ57" s="5">
        <f t="shared" si="79"/>
        <v>5.3304328899374471E-41</v>
      </c>
      <c r="BR57" s="5">
        <f t="shared" si="79"/>
        <v>5.626472144557411E-41</v>
      </c>
      <c r="BS57" s="5">
        <f t="shared" si="79"/>
        <v>5.9305113991774103E-41</v>
      </c>
      <c r="BT57" s="5">
        <f t="shared" si="79"/>
        <v>6.2425506537974102E-41</v>
      </c>
      <c r="BU57" s="5">
        <f t="shared" si="79"/>
        <v>6.5625899084174098E-41</v>
      </c>
      <c r="BV57" s="5">
        <f t="shared" si="79"/>
        <v>6.8906291630373703E-41</v>
      </c>
      <c r="BW57" s="5">
        <f t="shared" si="77"/>
        <v>7.2266684176573304E-41</v>
      </c>
      <c r="BX57" s="5">
        <f t="shared" si="77"/>
        <v>7.57070767227733E-41</v>
      </c>
      <c r="BY57" s="5">
        <f t="shared" si="77"/>
        <v>7.9227469268973302E-41</v>
      </c>
      <c r="BZ57" s="5">
        <f t="shared" si="77"/>
        <v>8.2827861815172882E-41</v>
      </c>
      <c r="CA57" s="5">
        <f t="shared" si="77"/>
        <v>8.6508254361372887E-41</v>
      </c>
      <c r="CB57" s="5">
        <f t="shared" si="77"/>
        <v>9.0268646907572899E-41</v>
      </c>
      <c r="CC57" s="5">
        <f t="shared" si="77"/>
        <v>9.4109039453772917E-41</v>
      </c>
      <c r="CD57" s="5">
        <f t="shared" si="77"/>
        <v>9.8029431999972452E-41</v>
      </c>
      <c r="CE57" s="5">
        <f t="shared" si="77"/>
        <v>1.0202982454617246E-40</v>
      </c>
      <c r="CF57" s="5">
        <f t="shared" si="77"/>
        <v>1.061102170923725E-40</v>
      </c>
      <c r="CG57" s="5">
        <f t="shared" si="77"/>
        <v>1.1027060963857202E-40</v>
      </c>
      <c r="CH57" s="5">
        <f t="shared" si="77"/>
        <v>1.1451100218477205E-40</v>
      </c>
      <c r="CI57" s="5">
        <f t="shared" si="77"/>
        <v>1.1883139473097206E-40</v>
      </c>
      <c r="CJ57" s="5">
        <f t="shared" si="77"/>
        <v>1.2323178727717211E-40</v>
      </c>
      <c r="CK57" s="5">
        <f t="shared" si="77"/>
        <v>1.2771217982337161E-40</v>
      </c>
      <c r="CL57" s="5">
        <f t="shared" si="83"/>
        <v>1.3227257236957163E-40</v>
      </c>
      <c r="CM57" s="5">
        <f t="shared" si="83"/>
        <v>1.3691296491577167E-40</v>
      </c>
      <c r="CN57" s="5">
        <f t="shared" si="83"/>
        <v>1.4163335746197172E-40</v>
      </c>
      <c r="CO57" s="5">
        <f t="shared" si="83"/>
        <v>1.4643375000817118E-40</v>
      </c>
      <c r="CP57" s="5">
        <f t="shared" si="83"/>
        <v>1.5131414255437123E-40</v>
      </c>
      <c r="CQ57" s="5">
        <f t="shared" si="83"/>
        <v>1.562745351005713E-40</v>
      </c>
      <c r="CR57" s="5">
        <f t="shared" si="83"/>
        <v>1.6131492764677135E-40</v>
      </c>
      <c r="CS57" s="5">
        <f t="shared" si="83"/>
        <v>1.6643532019297078E-40</v>
      </c>
      <c r="CT57" s="5">
        <f t="shared" si="83"/>
        <v>1.7163571273917085E-40</v>
      </c>
      <c r="CU57" s="5">
        <f t="shared" si="83"/>
        <v>1.7691610528537091E-40</v>
      </c>
      <c r="CV57" s="5">
        <f t="shared" si="83"/>
        <v>1.8227649783157032E-40</v>
      </c>
      <c r="CW57" s="5">
        <f t="shared" si="83"/>
        <v>1.8771689037777039E-40</v>
      </c>
      <c r="CX57" s="5">
        <f t="shared" si="83"/>
        <v>1.9323728292397044E-40</v>
      </c>
      <c r="CY57" s="5">
        <f t="shared" ref="CY57:DH77" si="85">IF($E57=0, 0, ($E57/ROUND($E57/CY$3,0)-CY$3)^2)</f>
        <v>1.9883767547017053E-40</v>
      </c>
      <c r="CZ57" s="5">
        <f t="shared" si="85"/>
        <v>2.0451806801636994E-40</v>
      </c>
      <c r="DA57" s="5">
        <f t="shared" si="85"/>
        <v>2.1027846056257E-40</v>
      </c>
      <c r="DB57" s="5">
        <f t="shared" si="85"/>
        <v>2.1611885310877008E-40</v>
      </c>
      <c r="DC57" s="5">
        <f t="shared" si="85"/>
        <v>2.2203924565497019E-40</v>
      </c>
      <c r="DD57" s="5">
        <f t="shared" si="85"/>
        <v>2.2803963820116955E-40</v>
      </c>
      <c r="DE57" s="5">
        <f t="shared" si="85"/>
        <v>2.3412003074736963E-40</v>
      </c>
      <c r="DF57" s="5">
        <f t="shared" si="85"/>
        <v>2.4028042329356974E-40</v>
      </c>
      <c r="DG57" s="5">
        <f t="shared" si="85"/>
        <v>2.4652081583976906E-40</v>
      </c>
      <c r="DH57" s="5">
        <f t="shared" si="85"/>
        <v>2.5284120838596914E-40</v>
      </c>
    </row>
    <row r="58" spans="2:112" x14ac:dyDescent="0.25">
      <c r="B58" s="5">
        <f>'goccia (7)'!M19</f>
        <v>7.4189419358592122E-19</v>
      </c>
      <c r="D58">
        <f t="shared" si="64"/>
        <v>74</v>
      </c>
      <c r="E58" s="5">
        <f t="shared" si="50"/>
        <v>7.4189419358592122E-19</v>
      </c>
      <c r="F58" s="107">
        <f t="shared" si="53"/>
        <v>7.4189419358592126</v>
      </c>
      <c r="G58" s="35"/>
      <c r="H58" s="100">
        <f t="shared" si="54"/>
        <v>1.4837883871718425E-19</v>
      </c>
      <c r="I58" s="35"/>
      <c r="J58" s="6"/>
      <c r="L58" s="5">
        <f t="shared" si="80"/>
        <v>2.6281639049008021E-42</v>
      </c>
      <c r="M58" s="5">
        <f t="shared" si="80"/>
        <v>3.3166284180271256E-42</v>
      </c>
      <c r="N58" s="5">
        <f t="shared" si="80"/>
        <v>4.0850929311533571E-42</v>
      </c>
      <c r="O58" s="5">
        <f t="shared" si="80"/>
        <v>4.9335574442796811E-42</v>
      </c>
      <c r="P58" s="5">
        <f t="shared" si="80"/>
        <v>5.8620219574060105E-42</v>
      </c>
      <c r="Q58" s="5">
        <f t="shared" si="80"/>
        <v>6.8704864705323453E-42</v>
      </c>
      <c r="R58" s="5">
        <f t="shared" si="80"/>
        <v>7.9589509836585503E-42</v>
      </c>
      <c r="S58" s="5">
        <f t="shared" si="80"/>
        <v>9.1274154967848868E-42</v>
      </c>
      <c r="T58" s="5">
        <f t="shared" si="80"/>
        <v>1.0375880009911227E-41</v>
      </c>
      <c r="U58" s="5">
        <f t="shared" si="80"/>
        <v>1.1704344523037575E-41</v>
      </c>
      <c r="V58" s="5">
        <f t="shared" si="80"/>
        <v>1.3112809036163751E-41</v>
      </c>
      <c r="W58" s="5">
        <f t="shared" si="80"/>
        <v>1.46012735492901E-41</v>
      </c>
      <c r="X58" s="5">
        <f t="shared" si="80"/>
        <v>1.6169738062416453E-41</v>
      </c>
      <c r="Y58" s="5">
        <f t="shared" si="80"/>
        <v>1.781820257554281E-41</v>
      </c>
      <c r="Z58" s="5">
        <f t="shared" si="80"/>
        <v>1.9546667088668963E-41</v>
      </c>
      <c r="AA58" s="5">
        <f t="shared" si="80"/>
        <v>2.135513160179532E-41</v>
      </c>
      <c r="AB58" s="5">
        <f t="shared" si="78"/>
        <v>2.3243596114921684E-41</v>
      </c>
      <c r="AC58" s="5">
        <f t="shared" si="78"/>
        <v>2.5212060628047816E-41</v>
      </c>
      <c r="AD58" s="5">
        <f t="shared" si="78"/>
        <v>2.7260525141174178E-41</v>
      </c>
      <c r="AE58" s="5">
        <f t="shared" si="78"/>
        <v>2.9388989654300552E-41</v>
      </c>
      <c r="AF58" s="5">
        <f t="shared" si="78"/>
        <v>3.1597454167426927E-41</v>
      </c>
      <c r="AG58" s="5">
        <f t="shared" si="78"/>
        <v>3.3885918680553029E-41</v>
      </c>
      <c r="AH58" s="5">
        <f t="shared" si="78"/>
        <v>3.6254383193679407E-41</v>
      </c>
      <c r="AI58" s="5">
        <f t="shared" si="78"/>
        <v>3.8702847706805787E-41</v>
      </c>
      <c r="AJ58" s="5">
        <f t="shared" si="78"/>
        <v>4.1231312219932174E-41</v>
      </c>
      <c r="AK58" s="5">
        <f t="shared" si="78"/>
        <v>4.3839776733058251E-41</v>
      </c>
      <c r="AL58" s="5">
        <f t="shared" si="78"/>
        <v>4.6528241246184635E-41</v>
      </c>
      <c r="AM58" s="5">
        <f t="shared" si="78"/>
        <v>4.9296705759311031E-41</v>
      </c>
      <c r="AN58" s="5">
        <f t="shared" si="78"/>
        <v>5.2145170272437088E-41</v>
      </c>
      <c r="AO58" s="5">
        <f t="shared" si="78"/>
        <v>5.5073634785563477E-41</v>
      </c>
      <c r="AP58" s="5">
        <f t="shared" si="78"/>
        <v>5.8082099298689883E-41</v>
      </c>
      <c r="AQ58" s="5">
        <f t="shared" si="82"/>
        <v>6.1170563811816285E-41</v>
      </c>
      <c r="AR58" s="5">
        <f t="shared" si="82"/>
        <v>6.4339028324942306E-41</v>
      </c>
      <c r="AS58" s="5">
        <f t="shared" si="82"/>
        <v>6.7587492838068712E-41</v>
      </c>
      <c r="AT58" s="5">
        <f t="shared" si="82"/>
        <v>7.0915957351195124E-41</v>
      </c>
      <c r="AU58" s="5">
        <f t="shared" si="82"/>
        <v>7.4324421864321542E-41</v>
      </c>
      <c r="AV58" s="5">
        <f t="shared" si="82"/>
        <v>7.7812886377447539E-41</v>
      </c>
      <c r="AW58" s="5">
        <f t="shared" si="82"/>
        <v>8.1381350890573961E-41</v>
      </c>
      <c r="AX58" s="5">
        <f t="shared" si="82"/>
        <v>8.5029815403700389E-41</v>
      </c>
      <c r="AY58" s="5">
        <f t="shared" si="82"/>
        <v>8.8758279916826814E-41</v>
      </c>
      <c r="AZ58" s="5">
        <f t="shared" si="82"/>
        <v>9.2566744429952786E-41</v>
      </c>
      <c r="BA58" s="5">
        <f t="shared" si="82"/>
        <v>9.6455208943079214E-41</v>
      </c>
      <c r="BB58" s="5">
        <f t="shared" si="82"/>
        <v>1.0042367345620565E-40</v>
      </c>
      <c r="BC58" s="5">
        <f t="shared" si="82"/>
        <v>1.044721379693316E-40</v>
      </c>
      <c r="BD58" s="5">
        <f t="shared" si="82"/>
        <v>1.0860060248245803E-40</v>
      </c>
      <c r="BE58" s="5">
        <f t="shared" si="82"/>
        <v>1.1280906699558448E-40</v>
      </c>
      <c r="BF58" s="5">
        <f t="shared" si="82"/>
        <v>1.1709753150871092E-40</v>
      </c>
      <c r="BG58" s="5">
        <f t="shared" si="81"/>
        <v>1.2146599602183684E-40</v>
      </c>
      <c r="BH58" s="5">
        <f t="shared" si="81"/>
        <v>1.2591446053496329E-40</v>
      </c>
      <c r="BI58" s="5">
        <f t="shared" si="81"/>
        <v>1.3044292504808975E-40</v>
      </c>
      <c r="BJ58" s="5">
        <f t="shared" si="81"/>
        <v>1.350513895612162E-40</v>
      </c>
      <c r="BK58" s="5">
        <f t="shared" si="79"/>
        <v>1.397398540743421E-40</v>
      </c>
      <c r="BL58" s="5">
        <f t="shared" si="79"/>
        <v>1.4450831858746856E-40</v>
      </c>
      <c r="BM58" s="5">
        <f t="shared" si="79"/>
        <v>1.4935678310059503E-40</v>
      </c>
      <c r="BN58" s="5">
        <f t="shared" si="79"/>
        <v>1.5428524761372089E-40</v>
      </c>
      <c r="BO58" s="5">
        <f t="shared" si="79"/>
        <v>1.5929371212684737E-40</v>
      </c>
      <c r="BP58" s="5">
        <f t="shared" si="79"/>
        <v>1.6438217663997383E-40</v>
      </c>
      <c r="BQ58" s="5">
        <f t="shared" si="79"/>
        <v>1.6955064115310031E-40</v>
      </c>
      <c r="BR58" s="5">
        <f t="shared" si="79"/>
        <v>1.7479910566622615E-40</v>
      </c>
      <c r="BS58" s="5">
        <f t="shared" si="79"/>
        <v>1.8012757017935264E-40</v>
      </c>
      <c r="BT58" s="5">
        <f t="shared" si="79"/>
        <v>1.8553603469247913E-40</v>
      </c>
      <c r="BU58" s="5">
        <f t="shared" si="79"/>
        <v>1.9102449920560561E-40</v>
      </c>
      <c r="BV58" s="5">
        <f t="shared" si="79"/>
        <v>1.9659296371873142E-40</v>
      </c>
      <c r="BW58" s="5">
        <f t="shared" si="77"/>
        <v>2.0224142823185722E-40</v>
      </c>
      <c r="BX58" s="5">
        <f t="shared" si="77"/>
        <v>2.079698927449837E-40</v>
      </c>
      <c r="BY58" s="5">
        <f t="shared" si="77"/>
        <v>2.137783572581102E-40</v>
      </c>
      <c r="BZ58" s="5">
        <f t="shared" si="77"/>
        <v>2.19666821771236E-40</v>
      </c>
      <c r="CA58" s="5">
        <f t="shared" si="77"/>
        <v>2.2563528628436248E-40</v>
      </c>
      <c r="CB58" s="5">
        <f t="shared" si="77"/>
        <v>2.3168375079748898E-40</v>
      </c>
      <c r="CC58" s="5">
        <f t="shared" si="77"/>
        <v>2.3781221531061547E-40</v>
      </c>
      <c r="CD58" s="5">
        <f t="shared" si="77"/>
        <v>2.4402067982374122E-40</v>
      </c>
      <c r="CE58" s="5">
        <f t="shared" si="77"/>
        <v>2.5030914433686772E-40</v>
      </c>
      <c r="CF58" s="5">
        <f t="shared" si="77"/>
        <v>2.5667760884999425E-40</v>
      </c>
      <c r="CG58" s="5">
        <f t="shared" si="77"/>
        <v>2.6312607336311995E-40</v>
      </c>
      <c r="CH58" s="5">
        <f t="shared" si="77"/>
        <v>2.696545378762465E-40</v>
      </c>
      <c r="CI58" s="5">
        <f t="shared" si="77"/>
        <v>4.1916618394302173E-40</v>
      </c>
      <c r="CJ58" s="5">
        <f t="shared" si="77"/>
        <v>4.1101676458442934E-40</v>
      </c>
      <c r="CK58" s="5">
        <f t="shared" si="77"/>
        <v>4.0294734522583791E-40</v>
      </c>
      <c r="CL58" s="5">
        <f t="shared" si="83"/>
        <v>3.9495792586724548E-40</v>
      </c>
      <c r="CM58" s="5">
        <f t="shared" si="83"/>
        <v>3.8704850650865313E-40</v>
      </c>
      <c r="CN58" s="5">
        <f t="shared" si="83"/>
        <v>3.7921908715006067E-40</v>
      </c>
      <c r="CO58" s="5">
        <f t="shared" si="83"/>
        <v>3.7146966779146927E-40</v>
      </c>
      <c r="CP58" s="5">
        <f t="shared" si="83"/>
        <v>3.6380024843287687E-40</v>
      </c>
      <c r="CQ58" s="5">
        <f t="shared" si="83"/>
        <v>3.562108290742845E-40</v>
      </c>
      <c r="CR58" s="5">
        <f t="shared" si="83"/>
        <v>3.4870140971569212E-40</v>
      </c>
      <c r="CS58" s="5">
        <f t="shared" si="83"/>
        <v>3.4127199035710065E-40</v>
      </c>
      <c r="CT58" s="5">
        <f t="shared" si="83"/>
        <v>3.3392257099850828E-40</v>
      </c>
      <c r="CU58" s="5">
        <f t="shared" si="83"/>
        <v>3.266531516399159E-40</v>
      </c>
      <c r="CV58" s="5">
        <f t="shared" si="83"/>
        <v>3.194637322813244E-40</v>
      </c>
      <c r="CW58" s="5">
        <f t="shared" si="83"/>
        <v>3.1235431292273207E-40</v>
      </c>
      <c r="CX58" s="5">
        <f t="shared" si="83"/>
        <v>3.0532489356413968E-40</v>
      </c>
      <c r="CY58" s="5">
        <f t="shared" si="85"/>
        <v>2.9837547420554732E-40</v>
      </c>
      <c r="CZ58" s="5">
        <f t="shared" si="85"/>
        <v>2.9150605484695581E-40</v>
      </c>
      <c r="DA58" s="5">
        <f t="shared" si="85"/>
        <v>2.8471663548836346E-40</v>
      </c>
      <c r="DB58" s="5">
        <f t="shared" si="85"/>
        <v>2.780072161297711E-40</v>
      </c>
      <c r="DC58" s="5">
        <f t="shared" si="85"/>
        <v>2.7137779677117877E-40</v>
      </c>
      <c r="DD58" s="5">
        <f t="shared" si="85"/>
        <v>2.648283774125872E-40</v>
      </c>
      <c r="DE58" s="5">
        <f t="shared" si="85"/>
        <v>2.5835895805399488E-40</v>
      </c>
      <c r="DF58" s="5">
        <f t="shared" si="85"/>
        <v>2.5196953869540255E-40</v>
      </c>
      <c r="DG58" s="5">
        <f t="shared" si="85"/>
        <v>2.4566011933681098E-40</v>
      </c>
      <c r="DH58" s="5">
        <f t="shared" si="85"/>
        <v>2.3943069997821861E-40</v>
      </c>
    </row>
    <row r="59" spans="2:112" x14ac:dyDescent="0.25">
      <c r="B59" s="5">
        <f>'goccia (7)'!S16</f>
        <v>7.0473555246174851E-19</v>
      </c>
      <c r="D59">
        <f t="shared" si="64"/>
        <v>75</v>
      </c>
      <c r="E59" s="5">
        <f t="shared" si="50"/>
        <v>7.0473555246174851E-19</v>
      </c>
      <c r="F59" s="107">
        <f t="shared" si="53"/>
        <v>7.047355524617485</v>
      </c>
      <c r="G59" s="35"/>
      <c r="H59" s="100">
        <f t="shared" si="54"/>
        <v>1.4094711049234971E-19</v>
      </c>
      <c r="I59" s="35"/>
      <c r="J59" s="6"/>
      <c r="L59" s="5">
        <f t="shared" si="80"/>
        <v>8.1954808437724695E-41</v>
      </c>
      <c r="M59" s="5">
        <f t="shared" si="80"/>
        <v>8.5615964240784938E-41</v>
      </c>
      <c r="N59" s="5">
        <f t="shared" si="80"/>
        <v>8.9357120043844728E-41</v>
      </c>
      <c r="O59" s="5">
        <f t="shared" si="80"/>
        <v>9.3178275846904973E-41</v>
      </c>
      <c r="P59" s="5">
        <f t="shared" si="80"/>
        <v>9.7079431649965215E-41</v>
      </c>
      <c r="Q59" s="5">
        <f t="shared" si="80"/>
        <v>1.0106058745302546E-40</v>
      </c>
      <c r="R59" s="5">
        <f t="shared" si="80"/>
        <v>1.0512174325608523E-40</v>
      </c>
      <c r="S59" s="5">
        <f t="shared" si="80"/>
        <v>1.0926289905914547E-40</v>
      </c>
      <c r="T59" s="5">
        <f t="shared" si="80"/>
        <v>1.1348405486220574E-40</v>
      </c>
      <c r="U59" s="5">
        <f t="shared" si="80"/>
        <v>1.1778521066526599E-40</v>
      </c>
      <c r="V59" s="5">
        <f t="shared" si="80"/>
        <v>1.2216636646832572E-40</v>
      </c>
      <c r="W59" s="5">
        <f t="shared" si="80"/>
        <v>1.2662752227138599E-40</v>
      </c>
      <c r="X59" s="5">
        <f t="shared" si="80"/>
        <v>1.3116867807444627E-40</v>
      </c>
      <c r="Y59" s="5">
        <f t="shared" si="80"/>
        <v>1.3578983387750653E-40</v>
      </c>
      <c r="Z59" s="5">
        <f t="shared" si="80"/>
        <v>1.4049098968056624E-40</v>
      </c>
      <c r="AA59" s="5">
        <f t="shared" si="80"/>
        <v>1.4527214548362652E-40</v>
      </c>
      <c r="AB59" s="5">
        <f t="shared" si="78"/>
        <v>1.501333012866868E-40</v>
      </c>
      <c r="AC59" s="5">
        <f t="shared" si="78"/>
        <v>1.5507445708974647E-40</v>
      </c>
      <c r="AD59" s="5">
        <f t="shared" si="78"/>
        <v>1.6009561289280677E-40</v>
      </c>
      <c r="AE59" s="5">
        <f t="shared" si="78"/>
        <v>1.6519676869586705E-40</v>
      </c>
      <c r="AF59" s="5">
        <f t="shared" si="78"/>
        <v>1.7037792449892733E-40</v>
      </c>
      <c r="AG59" s="5">
        <f t="shared" si="78"/>
        <v>1.7563908030198699E-40</v>
      </c>
      <c r="AH59" s="5">
        <f t="shared" si="78"/>
        <v>1.8098023610504729E-40</v>
      </c>
      <c r="AI59" s="5">
        <f t="shared" si="78"/>
        <v>1.864013919081076E-40</v>
      </c>
      <c r="AJ59" s="5">
        <f t="shared" si="78"/>
        <v>1.9190254771116787E-40</v>
      </c>
      <c r="AK59" s="5">
        <f t="shared" si="78"/>
        <v>1.9748370351422752E-40</v>
      </c>
      <c r="AL59" s="5">
        <f t="shared" si="78"/>
        <v>2.0314485931728784E-40</v>
      </c>
      <c r="AM59" s="5">
        <f t="shared" si="78"/>
        <v>2.0888601512034812E-40</v>
      </c>
      <c r="AN59" s="5">
        <f t="shared" si="78"/>
        <v>2.1470717092340776E-40</v>
      </c>
      <c r="AO59" s="5">
        <f t="shared" si="78"/>
        <v>2.2060832672646805E-40</v>
      </c>
      <c r="AP59" s="5">
        <f t="shared" si="78"/>
        <v>2.2658948252952836E-40</v>
      </c>
      <c r="AQ59" s="5">
        <f t="shared" si="82"/>
        <v>2.326506383325887E-40</v>
      </c>
      <c r="AR59" s="5">
        <f t="shared" si="82"/>
        <v>2.3879179413564829E-40</v>
      </c>
      <c r="AS59" s="5">
        <f t="shared" si="82"/>
        <v>2.450129499387086E-40</v>
      </c>
      <c r="AT59" s="5">
        <f t="shared" si="82"/>
        <v>3.7573511847178452E-40</v>
      </c>
      <c r="AU59" s="5">
        <f t="shared" si="82"/>
        <v>3.6802156322560944E-40</v>
      </c>
      <c r="AV59" s="5">
        <f t="shared" si="82"/>
        <v>3.6038800797943524E-40</v>
      </c>
      <c r="AW59" s="5">
        <f t="shared" si="82"/>
        <v>3.5283445273326013E-40</v>
      </c>
      <c r="AX59" s="5">
        <f t="shared" si="82"/>
        <v>3.4536089748708504E-40</v>
      </c>
      <c r="AY59" s="5">
        <f t="shared" si="82"/>
        <v>3.3796734224090994E-40</v>
      </c>
      <c r="AZ59" s="5">
        <f t="shared" si="82"/>
        <v>3.3065378699473573E-40</v>
      </c>
      <c r="BA59" s="5">
        <f t="shared" si="82"/>
        <v>3.2342023174856064E-40</v>
      </c>
      <c r="BB59" s="5">
        <f t="shared" si="82"/>
        <v>3.1626667650238554E-40</v>
      </c>
      <c r="BC59" s="5">
        <f t="shared" si="82"/>
        <v>3.0919312125621133E-40</v>
      </c>
      <c r="BD59" s="5">
        <f t="shared" si="82"/>
        <v>3.0219956601003624E-40</v>
      </c>
      <c r="BE59" s="5">
        <f t="shared" si="82"/>
        <v>2.9528601076386114E-40</v>
      </c>
      <c r="BF59" s="5">
        <f t="shared" si="82"/>
        <v>2.8845245551768607E-40</v>
      </c>
      <c r="BG59" s="5">
        <f t="shared" si="81"/>
        <v>2.816989002715118E-40</v>
      </c>
      <c r="BH59" s="5">
        <f t="shared" si="81"/>
        <v>2.7502534502533674E-40</v>
      </c>
      <c r="BI59" s="5">
        <f t="shared" si="81"/>
        <v>2.6843178977916167E-40</v>
      </c>
      <c r="BJ59" s="5">
        <f t="shared" si="81"/>
        <v>2.6191823453298662E-40</v>
      </c>
      <c r="BK59" s="5">
        <f t="shared" si="79"/>
        <v>2.5548467928681234E-40</v>
      </c>
      <c r="BL59" s="5">
        <f t="shared" si="79"/>
        <v>2.4913112404063726E-40</v>
      </c>
      <c r="BM59" s="5">
        <f t="shared" si="79"/>
        <v>2.4285756879446222E-40</v>
      </c>
      <c r="BN59" s="5">
        <f t="shared" si="79"/>
        <v>2.3666401354828789E-40</v>
      </c>
      <c r="BO59" s="5">
        <f t="shared" si="79"/>
        <v>2.3055045830211282E-40</v>
      </c>
      <c r="BP59" s="5">
        <f t="shared" si="79"/>
        <v>2.2451690305593777E-40</v>
      </c>
      <c r="BQ59" s="5">
        <f t="shared" si="79"/>
        <v>2.1856334780976275E-40</v>
      </c>
      <c r="BR59" s="5">
        <f t="shared" si="79"/>
        <v>2.1268979256358841E-40</v>
      </c>
      <c r="BS59" s="5">
        <f t="shared" si="79"/>
        <v>2.0689623731741336E-40</v>
      </c>
      <c r="BT59" s="5">
        <f t="shared" si="79"/>
        <v>2.0118268207123834E-40</v>
      </c>
      <c r="BU59" s="5">
        <f t="shared" si="79"/>
        <v>1.9554912682506331E-40</v>
      </c>
      <c r="BV59" s="5">
        <f t="shared" si="79"/>
        <v>1.8999557157888891E-40</v>
      </c>
      <c r="BW59" s="5">
        <f t="shared" si="77"/>
        <v>1.8452201633271454E-40</v>
      </c>
      <c r="BX59" s="5">
        <f t="shared" si="77"/>
        <v>1.7912846108653951E-40</v>
      </c>
      <c r="BY59" s="5">
        <f t="shared" si="77"/>
        <v>1.7381490584036448E-40</v>
      </c>
      <c r="BZ59" s="5">
        <f t="shared" si="77"/>
        <v>1.6858135059419009E-40</v>
      </c>
      <c r="CA59" s="5">
        <f t="shared" si="77"/>
        <v>1.6342779534801505E-40</v>
      </c>
      <c r="CB59" s="5">
        <f t="shared" si="77"/>
        <v>1.5835424010184002E-40</v>
      </c>
      <c r="CC59" s="5">
        <f t="shared" si="77"/>
        <v>1.53360684855665E-40</v>
      </c>
      <c r="CD59" s="5">
        <f t="shared" si="77"/>
        <v>1.4844712960949058E-40</v>
      </c>
      <c r="CE59" s="5">
        <f t="shared" si="77"/>
        <v>1.4361357436331557E-40</v>
      </c>
      <c r="CF59" s="5">
        <f t="shared" si="77"/>
        <v>1.3886001911714055E-40</v>
      </c>
      <c r="CG59" s="5">
        <f t="shared" si="77"/>
        <v>1.341864638709661E-40</v>
      </c>
      <c r="CH59" s="5">
        <f t="shared" si="77"/>
        <v>1.2959290862479109E-40</v>
      </c>
      <c r="CI59" s="5">
        <f t="shared" si="77"/>
        <v>1.2507935337861607E-40</v>
      </c>
      <c r="CJ59" s="5">
        <f t="shared" si="77"/>
        <v>1.2064579813244107E-40</v>
      </c>
      <c r="CK59" s="5">
        <f t="shared" si="77"/>
        <v>1.1629224288626659E-40</v>
      </c>
      <c r="CL59" s="5">
        <f t="shared" si="83"/>
        <v>1.1201868764009161E-40</v>
      </c>
      <c r="CM59" s="5">
        <f t="shared" si="83"/>
        <v>1.0782513239391661E-40</v>
      </c>
      <c r="CN59" s="5">
        <f t="shared" si="83"/>
        <v>1.0371157714774162E-40</v>
      </c>
      <c r="CO59" s="5">
        <f t="shared" si="83"/>
        <v>9.9678021901567108E-41</v>
      </c>
      <c r="CP59" s="5">
        <f t="shared" si="83"/>
        <v>9.5724466655392131E-41</v>
      </c>
      <c r="CQ59" s="5">
        <f t="shared" si="83"/>
        <v>9.185091140921714E-41</v>
      </c>
      <c r="CR59" s="5">
        <f t="shared" si="83"/>
        <v>8.8057356163042156E-41</v>
      </c>
      <c r="CS59" s="5">
        <f t="shared" si="83"/>
        <v>8.4343800916867627E-41</v>
      </c>
      <c r="CT59" s="5">
        <f t="shared" si="83"/>
        <v>8.0710245670692656E-41</v>
      </c>
      <c r="CU59" s="5">
        <f t="shared" si="83"/>
        <v>7.7156690424517681E-41</v>
      </c>
      <c r="CV59" s="5">
        <f t="shared" si="83"/>
        <v>7.3683135178343131E-41</v>
      </c>
      <c r="CW59" s="5">
        <f t="shared" si="83"/>
        <v>7.028957993216816E-41</v>
      </c>
      <c r="CX59" s="5">
        <f t="shared" si="83"/>
        <v>6.6976024685993195E-41</v>
      </c>
      <c r="CY59" s="5">
        <f t="shared" si="85"/>
        <v>6.3742469439818227E-41</v>
      </c>
      <c r="CZ59" s="5">
        <f t="shared" si="85"/>
        <v>6.0588914193643652E-41</v>
      </c>
      <c r="DA59" s="5">
        <f t="shared" si="85"/>
        <v>5.7515358947468687E-41</v>
      </c>
      <c r="DB59" s="5">
        <f t="shared" si="85"/>
        <v>5.4521803701293738E-41</v>
      </c>
      <c r="DC59" s="5">
        <f t="shared" si="85"/>
        <v>5.1608248455118786E-41</v>
      </c>
      <c r="DD59" s="5">
        <f t="shared" si="85"/>
        <v>4.8774693208944177E-41</v>
      </c>
      <c r="DE59" s="5">
        <f t="shared" si="85"/>
        <v>4.6021137962769238E-41</v>
      </c>
      <c r="DF59" s="5">
        <f t="shared" si="85"/>
        <v>4.3347582716594291E-41</v>
      </c>
      <c r="DG59" s="5">
        <f t="shared" si="85"/>
        <v>4.0754027470419661E-41</v>
      </c>
      <c r="DH59" s="5">
        <f t="shared" si="85"/>
        <v>3.8240472224244721E-41</v>
      </c>
    </row>
    <row r="60" spans="2:112" x14ac:dyDescent="0.25">
      <c r="B60" s="5">
        <f>'goccia (7)'!S17</f>
        <v>7.6506879911141669E-19</v>
      </c>
      <c r="D60">
        <f t="shared" si="64"/>
        <v>76</v>
      </c>
      <c r="E60" s="5">
        <f t="shared" si="50"/>
        <v>7.6506879911141669E-19</v>
      </c>
      <c r="F60" s="107">
        <f t="shared" si="53"/>
        <v>7.6506879911141672</v>
      </c>
      <c r="G60" s="35"/>
      <c r="H60" s="100">
        <f t="shared" si="54"/>
        <v>1.5301375982228333E-19</v>
      </c>
      <c r="I60" s="35"/>
      <c r="J60" s="6"/>
      <c r="L60" s="5">
        <f t="shared" si="80"/>
        <v>9.0827482664092899E-42</v>
      </c>
      <c r="M60" s="5">
        <f t="shared" si="80"/>
        <v>7.9172443374959182E-42</v>
      </c>
      <c r="N60" s="5">
        <f t="shared" si="80"/>
        <v>6.8317404085826768E-42</v>
      </c>
      <c r="O60" s="5">
        <f t="shared" si="80"/>
        <v>5.8262364796693056E-42</v>
      </c>
      <c r="P60" s="5">
        <f t="shared" si="80"/>
        <v>4.9007325507559398E-42</v>
      </c>
      <c r="Q60" s="5">
        <f t="shared" si="80"/>
        <v>4.0552286218425792E-42</v>
      </c>
      <c r="R60" s="5">
        <f t="shared" si="80"/>
        <v>3.2897246929293114E-42</v>
      </c>
      <c r="S60" s="5">
        <f t="shared" si="80"/>
        <v>2.604220764015952E-42</v>
      </c>
      <c r="T60" s="5">
        <f t="shared" si="80"/>
        <v>1.998716835102598E-42</v>
      </c>
      <c r="U60" s="5">
        <f t="shared" si="80"/>
        <v>1.473212906189249E-42</v>
      </c>
      <c r="V60" s="5">
        <f t="shared" si="80"/>
        <v>1.0277089772759544E-42</v>
      </c>
      <c r="W60" s="5">
        <f t="shared" si="80"/>
        <v>6.6220504836260656E-43</v>
      </c>
      <c r="X60" s="5">
        <f t="shared" si="80"/>
        <v>3.7670111944926402E-43</v>
      </c>
      <c r="Y60" s="5">
        <f t="shared" si="80"/>
        <v>1.7119719053592678E-43</v>
      </c>
      <c r="Z60" s="5">
        <f t="shared" si="80"/>
        <v>4.5693261622605155E-44</v>
      </c>
      <c r="AA60" s="5">
        <f t="shared" si="80"/>
        <v>1.8933270926892086E-46</v>
      </c>
      <c r="AB60" s="5">
        <f t="shared" si="78"/>
        <v>3.4685403795937996E-44</v>
      </c>
      <c r="AC60" s="5">
        <f t="shared" si="78"/>
        <v>1.4918147488259379E-43</v>
      </c>
      <c r="AD60" s="5">
        <f t="shared" si="78"/>
        <v>3.4367754596926387E-43</v>
      </c>
      <c r="AE60" s="5">
        <f t="shared" si="78"/>
        <v>6.1817361705593922E-43</v>
      </c>
      <c r="AF60" s="5">
        <f t="shared" si="78"/>
        <v>9.7266968814261991E-43</v>
      </c>
      <c r="AG60" s="5">
        <f t="shared" si="78"/>
        <v>1.4071657592292488E-42</v>
      </c>
      <c r="AH60" s="5">
        <f t="shared" si="78"/>
        <v>1.9216618303159304E-42</v>
      </c>
      <c r="AI60" s="5">
        <f t="shared" si="78"/>
        <v>2.5161579014026176E-42</v>
      </c>
      <c r="AJ60" s="5">
        <f t="shared" si="78"/>
        <v>3.1906539724893096E-42</v>
      </c>
      <c r="AK60" s="5">
        <f t="shared" si="78"/>
        <v>3.9451500435759119E-42</v>
      </c>
      <c r="AL60" s="5">
        <f t="shared" si="78"/>
        <v>4.779646114662605E-42</v>
      </c>
      <c r="AM60" s="5">
        <f t="shared" si="78"/>
        <v>5.6941421857493034E-42</v>
      </c>
      <c r="AN60" s="5">
        <f t="shared" si="78"/>
        <v>6.6886382568358829E-42</v>
      </c>
      <c r="AO60" s="5">
        <f t="shared" si="78"/>
        <v>7.7631343279225831E-42</v>
      </c>
      <c r="AP60" s="5">
        <f t="shared" si="78"/>
        <v>8.9176303990092873E-42</v>
      </c>
      <c r="AQ60" s="5">
        <f t="shared" si="82"/>
        <v>1.0152126470095998E-41</v>
      </c>
      <c r="AR60" s="5">
        <f t="shared" si="82"/>
        <v>1.146662254118255E-41</v>
      </c>
      <c r="AS60" s="5">
        <f t="shared" si="82"/>
        <v>1.2861118612269263E-41</v>
      </c>
      <c r="AT60" s="5">
        <f t="shared" si="82"/>
        <v>1.4335614683355978E-41</v>
      </c>
      <c r="AU60" s="5">
        <f t="shared" si="82"/>
        <v>1.58901107544427E-41</v>
      </c>
      <c r="AV60" s="5">
        <f t="shared" si="82"/>
        <v>1.7524606825529225E-41</v>
      </c>
      <c r="AW60" s="5">
        <f t="shared" si="82"/>
        <v>1.9239102896615947E-41</v>
      </c>
      <c r="AX60" s="5">
        <f t="shared" si="82"/>
        <v>2.1033598967702677E-41</v>
      </c>
      <c r="AY60" s="5">
        <f t="shared" si="82"/>
        <v>2.290809503878941E-41</v>
      </c>
      <c r="AZ60" s="5">
        <f t="shared" si="82"/>
        <v>2.4862591109875907E-41</v>
      </c>
      <c r="BA60" s="5">
        <f t="shared" si="82"/>
        <v>2.6897087180962644E-41</v>
      </c>
      <c r="BB60" s="5">
        <f t="shared" si="82"/>
        <v>2.9011583252049381E-41</v>
      </c>
      <c r="BC60" s="5">
        <f t="shared" si="82"/>
        <v>3.1206079323135861E-41</v>
      </c>
      <c r="BD60" s="5">
        <f t="shared" si="82"/>
        <v>3.3480575394222602E-41</v>
      </c>
      <c r="BE60" s="5">
        <f t="shared" si="82"/>
        <v>3.5835071465309344E-41</v>
      </c>
      <c r="BF60" s="5">
        <f t="shared" si="82"/>
        <v>3.8269567536396098E-41</v>
      </c>
      <c r="BG60" s="5">
        <f t="shared" si="81"/>
        <v>4.0784063607482548E-41</v>
      </c>
      <c r="BH60" s="5">
        <f t="shared" si="81"/>
        <v>4.33785596785693E-41</v>
      </c>
      <c r="BI60" s="5">
        <f t="shared" si="81"/>
        <v>4.6053055749656058E-41</v>
      </c>
      <c r="BJ60" s="5">
        <f t="shared" si="81"/>
        <v>4.8807551820742824E-41</v>
      </c>
      <c r="BK60" s="5">
        <f t="shared" si="79"/>
        <v>5.1642047891829239E-41</v>
      </c>
      <c r="BL60" s="5">
        <f t="shared" si="79"/>
        <v>5.4556543962916007E-41</v>
      </c>
      <c r="BM60" s="5">
        <f t="shared" si="79"/>
        <v>5.7551040034002771E-41</v>
      </c>
      <c r="BN60" s="5">
        <f t="shared" si="79"/>
        <v>6.0625536105089176E-41</v>
      </c>
      <c r="BO60" s="5">
        <f t="shared" si="79"/>
        <v>6.3780032176175943E-41</v>
      </c>
      <c r="BP60" s="5">
        <f t="shared" si="79"/>
        <v>6.7014528247262718E-41</v>
      </c>
      <c r="BQ60" s="5">
        <f t="shared" si="79"/>
        <v>7.0329024318349499E-41</v>
      </c>
      <c r="BR60" s="5">
        <f t="shared" si="79"/>
        <v>7.3723520389435879E-41</v>
      </c>
      <c r="BS60" s="5">
        <f t="shared" si="79"/>
        <v>7.7198016460522652E-41</v>
      </c>
      <c r="BT60" s="5">
        <f t="shared" si="79"/>
        <v>8.0752512531609443E-41</v>
      </c>
      <c r="BU60" s="5">
        <f t="shared" si="79"/>
        <v>8.438700860269624E-41</v>
      </c>
      <c r="BV60" s="5">
        <f t="shared" si="79"/>
        <v>8.8101504673782585E-41</v>
      </c>
      <c r="BW60" s="5">
        <f t="shared" si="77"/>
        <v>9.1896000744868906E-41</v>
      </c>
      <c r="BX60" s="5">
        <f t="shared" si="77"/>
        <v>9.5770496815955713E-41</v>
      </c>
      <c r="BY60" s="5">
        <f t="shared" si="77"/>
        <v>9.9724992887042506E-41</v>
      </c>
      <c r="BZ60" s="5">
        <f t="shared" si="77"/>
        <v>1.0375948895812882E-40</v>
      </c>
      <c r="CA60" s="5">
        <f t="shared" si="77"/>
        <v>1.078739850292156E-40</v>
      </c>
      <c r="CB60" s="5">
        <f t="shared" si="77"/>
        <v>1.120684811003024E-40</v>
      </c>
      <c r="CC60" s="5">
        <f t="shared" si="77"/>
        <v>1.1634297717138921E-40</v>
      </c>
      <c r="CD60" s="5">
        <f t="shared" si="77"/>
        <v>1.2069747324247549E-40</v>
      </c>
      <c r="CE60" s="5">
        <f t="shared" si="77"/>
        <v>1.251319693135623E-40</v>
      </c>
      <c r="CF60" s="5">
        <f t="shared" si="77"/>
        <v>1.2964646538464912E-40</v>
      </c>
      <c r="CG60" s="5">
        <f t="shared" si="77"/>
        <v>1.3424096145573538E-40</v>
      </c>
      <c r="CH60" s="5">
        <f t="shared" si="77"/>
        <v>1.3891545752682219E-40</v>
      </c>
      <c r="CI60" s="5">
        <f t="shared" si="77"/>
        <v>1.4366995359790901E-40</v>
      </c>
      <c r="CJ60" s="5">
        <f t="shared" si="77"/>
        <v>1.4850444966899583E-40</v>
      </c>
      <c r="CK60" s="5">
        <f t="shared" si="77"/>
        <v>1.5341894574008205E-40</v>
      </c>
      <c r="CL60" s="5">
        <f t="shared" si="83"/>
        <v>1.5841344181116889E-40</v>
      </c>
      <c r="CM60" s="5">
        <f t="shared" si="83"/>
        <v>1.6348793788225572E-40</v>
      </c>
      <c r="CN60" s="5">
        <f t="shared" si="83"/>
        <v>1.6864243395334255E-40</v>
      </c>
      <c r="CO60" s="5">
        <f t="shared" si="83"/>
        <v>1.7387693002442875E-40</v>
      </c>
      <c r="CP60" s="5">
        <f t="shared" si="83"/>
        <v>1.791914260955156E-40</v>
      </c>
      <c r="CQ60" s="5">
        <f t="shared" si="83"/>
        <v>1.8458592216660243E-40</v>
      </c>
      <c r="CR60" s="5">
        <f t="shared" si="83"/>
        <v>1.9006041823768928E-40</v>
      </c>
      <c r="CS60" s="5">
        <f t="shared" si="83"/>
        <v>1.9561491430877548E-40</v>
      </c>
      <c r="CT60" s="5">
        <f t="shared" si="83"/>
        <v>2.0124941037986231E-40</v>
      </c>
      <c r="CU60" s="5">
        <f t="shared" si="83"/>
        <v>2.0696390645094916E-40</v>
      </c>
      <c r="CV60" s="5">
        <f t="shared" si="83"/>
        <v>2.1275840252203531E-40</v>
      </c>
      <c r="CW60" s="5">
        <f t="shared" si="83"/>
        <v>2.1863289859312218E-40</v>
      </c>
      <c r="CX60" s="5">
        <f t="shared" si="83"/>
        <v>2.2458739466420904E-40</v>
      </c>
      <c r="CY60" s="5">
        <f t="shared" si="85"/>
        <v>2.3062189073529588E-40</v>
      </c>
      <c r="CZ60" s="5">
        <f t="shared" si="85"/>
        <v>2.3673638680638202E-40</v>
      </c>
      <c r="DA60" s="5">
        <f t="shared" si="85"/>
        <v>2.4293088287746892E-40</v>
      </c>
      <c r="DB60" s="5">
        <f t="shared" si="85"/>
        <v>2.4920537894855576E-40</v>
      </c>
      <c r="DC60" s="5">
        <f t="shared" si="85"/>
        <v>2.5555987501964263E-40</v>
      </c>
      <c r="DD60" s="5">
        <f t="shared" si="85"/>
        <v>2.6199437109072875E-40</v>
      </c>
      <c r="DE60" s="5">
        <f t="shared" si="85"/>
        <v>2.6850886716181563E-40</v>
      </c>
      <c r="DF60" s="5">
        <f t="shared" si="85"/>
        <v>2.751033632329025E-40</v>
      </c>
      <c r="DG60" s="5">
        <f t="shared" si="85"/>
        <v>2.8177785930398858E-40</v>
      </c>
      <c r="DH60" s="5">
        <f t="shared" si="85"/>
        <v>2.8853235537507546E-40</v>
      </c>
    </row>
    <row r="61" spans="2:112" x14ac:dyDescent="0.25">
      <c r="B61" s="5">
        <f>'goccia (7)'!S18</f>
        <v>7.3247886213246218E-19</v>
      </c>
      <c r="D61">
        <f t="shared" si="64"/>
        <v>77</v>
      </c>
      <c r="E61" s="5">
        <f t="shared" si="50"/>
        <v>7.3247886213246218E-19</v>
      </c>
      <c r="F61" s="107">
        <f t="shared" si="53"/>
        <v>7.3247886213246218</v>
      </c>
      <c r="G61" s="35"/>
      <c r="H61" s="100">
        <f t="shared" si="54"/>
        <v>1.4649577242649245E-19</v>
      </c>
      <c r="I61" s="35"/>
      <c r="J61" s="6"/>
      <c r="L61" s="5">
        <f t="shared" si="80"/>
        <v>1.2279610886930613E-41</v>
      </c>
      <c r="M61" s="5">
        <f t="shared" si="80"/>
        <v>1.3721301916333683E-41</v>
      </c>
      <c r="N61" s="5">
        <f t="shared" si="80"/>
        <v>1.5242992945736569E-41</v>
      </c>
      <c r="O61" s="5">
        <f t="shared" si="80"/>
        <v>1.684468397513964E-41</v>
      </c>
      <c r="P61" s="5">
        <f t="shared" si="80"/>
        <v>1.8526375004542715E-41</v>
      </c>
      <c r="Q61" s="5">
        <f t="shared" si="80"/>
        <v>2.0288066033945797E-41</v>
      </c>
      <c r="R61" s="5">
        <f t="shared" si="80"/>
        <v>2.2129757063348656E-41</v>
      </c>
      <c r="S61" s="5">
        <f t="shared" si="80"/>
        <v>2.4051448092751735E-41</v>
      </c>
      <c r="T61" s="5">
        <f t="shared" si="80"/>
        <v>2.6053139122154824E-41</v>
      </c>
      <c r="U61" s="5">
        <f t="shared" si="80"/>
        <v>2.813483015155792E-41</v>
      </c>
      <c r="V61" s="5">
        <f t="shared" si="80"/>
        <v>3.0296521180960751E-41</v>
      </c>
      <c r="W61" s="5">
        <f t="shared" si="80"/>
        <v>3.2538212210363845E-41</v>
      </c>
      <c r="X61" s="5">
        <f t="shared" si="80"/>
        <v>3.4859903239766945E-41</v>
      </c>
      <c r="Y61" s="5">
        <f t="shared" si="80"/>
        <v>3.7261594269170046E-41</v>
      </c>
      <c r="Z61" s="5">
        <f t="shared" si="80"/>
        <v>3.9743285298572854E-41</v>
      </c>
      <c r="AA61" s="5">
        <f t="shared" si="80"/>
        <v>4.2304976327975958E-41</v>
      </c>
      <c r="AB61" s="5">
        <f t="shared" si="78"/>
        <v>4.4946667357379069E-41</v>
      </c>
      <c r="AC61" s="5">
        <f t="shared" si="78"/>
        <v>4.766835838678185E-41</v>
      </c>
      <c r="AD61" s="5">
        <f t="shared" si="78"/>
        <v>5.0470049416184965E-41</v>
      </c>
      <c r="AE61" s="5">
        <f t="shared" si="78"/>
        <v>5.3351740445588075E-41</v>
      </c>
      <c r="AF61" s="5">
        <f t="shared" si="78"/>
        <v>5.6313431474991203E-41</v>
      </c>
      <c r="AG61" s="5">
        <f t="shared" si="78"/>
        <v>5.9355122504393959E-41</v>
      </c>
      <c r="AH61" s="5">
        <f t="shared" si="78"/>
        <v>6.247681353379708E-41</v>
      </c>
      <c r="AI61" s="5">
        <f t="shared" si="78"/>
        <v>6.5678504563200207E-41</v>
      </c>
      <c r="AJ61" s="5">
        <f t="shared" si="78"/>
        <v>6.896019559260334E-41</v>
      </c>
      <c r="AK61" s="5">
        <f t="shared" si="78"/>
        <v>7.2321886622006072E-41</v>
      </c>
      <c r="AL61" s="5">
        <f t="shared" si="78"/>
        <v>7.5763577651409209E-41</v>
      </c>
      <c r="AM61" s="5">
        <f t="shared" si="78"/>
        <v>7.9285268680812352E-41</v>
      </c>
      <c r="AN61" s="5">
        <f t="shared" si="78"/>
        <v>8.2886959710215053E-41</v>
      </c>
      <c r="AO61" s="5">
        <f t="shared" si="78"/>
        <v>8.6568650739618199E-41</v>
      </c>
      <c r="AP61" s="5">
        <f t="shared" si="78"/>
        <v>9.0330341769021342E-41</v>
      </c>
      <c r="AQ61" s="5">
        <f t="shared" si="82"/>
        <v>9.4172032798424501E-41</v>
      </c>
      <c r="AR61" s="5">
        <f t="shared" si="82"/>
        <v>9.8093723827827168E-41</v>
      </c>
      <c r="AS61" s="5">
        <f t="shared" si="82"/>
        <v>1.0209541485723033E-40</v>
      </c>
      <c r="AT61" s="5">
        <f t="shared" si="82"/>
        <v>1.0617710588663348E-40</v>
      </c>
      <c r="AU61" s="5">
        <f t="shared" si="82"/>
        <v>1.1033879691603665E-40</v>
      </c>
      <c r="AV61" s="5">
        <f t="shared" si="82"/>
        <v>1.1458048794543931E-40</v>
      </c>
      <c r="AW61" s="5">
        <f t="shared" si="82"/>
        <v>1.1890217897484245E-40</v>
      </c>
      <c r="AX61" s="5">
        <f t="shared" si="82"/>
        <v>1.2330387000424563E-40</v>
      </c>
      <c r="AY61" s="5">
        <f t="shared" si="82"/>
        <v>1.2778556103364881E-40</v>
      </c>
      <c r="AZ61" s="5">
        <f t="shared" si="82"/>
        <v>1.3234725206305143E-40</v>
      </c>
      <c r="BA61" s="5">
        <f t="shared" si="82"/>
        <v>1.369889430924546E-40</v>
      </c>
      <c r="BB61" s="5">
        <f t="shared" si="82"/>
        <v>1.4171063412185779E-40</v>
      </c>
      <c r="BC61" s="5">
        <f t="shared" si="82"/>
        <v>1.465123251512604E-40</v>
      </c>
      <c r="BD61" s="5">
        <f t="shared" si="82"/>
        <v>1.5139401618066358E-40</v>
      </c>
      <c r="BE61" s="5">
        <f t="shared" si="82"/>
        <v>1.5635570721006676E-40</v>
      </c>
      <c r="BF61" s="5">
        <f t="shared" si="82"/>
        <v>1.6139739823946996E-40</v>
      </c>
      <c r="BG61" s="5">
        <f t="shared" si="81"/>
        <v>1.6651908926887253E-40</v>
      </c>
      <c r="BH61" s="5">
        <f t="shared" si="81"/>
        <v>1.7172078029827573E-40</v>
      </c>
      <c r="BI61" s="5">
        <f t="shared" si="81"/>
        <v>1.7700247132767893E-40</v>
      </c>
      <c r="BJ61" s="5">
        <f t="shared" si="81"/>
        <v>1.8236416235708213E-40</v>
      </c>
      <c r="BK61" s="5">
        <f t="shared" si="79"/>
        <v>1.878058533864847E-40</v>
      </c>
      <c r="BL61" s="5">
        <f t="shared" si="79"/>
        <v>1.9332754441588788E-40</v>
      </c>
      <c r="BM61" s="5">
        <f t="shared" si="79"/>
        <v>1.9892923544529109E-40</v>
      </c>
      <c r="BN61" s="5">
        <f t="shared" si="79"/>
        <v>2.0461092647469364E-40</v>
      </c>
      <c r="BO61" s="5">
        <f t="shared" si="79"/>
        <v>2.1037261750409683E-40</v>
      </c>
      <c r="BP61" s="5">
        <f t="shared" si="79"/>
        <v>2.1621430853350004E-40</v>
      </c>
      <c r="BQ61" s="5">
        <f t="shared" si="79"/>
        <v>2.2213599956290328E-40</v>
      </c>
      <c r="BR61" s="5">
        <f t="shared" si="79"/>
        <v>2.2813769059230577E-40</v>
      </c>
      <c r="BS61" s="5">
        <f t="shared" si="79"/>
        <v>2.3421938162170898E-40</v>
      </c>
      <c r="BT61" s="5">
        <f t="shared" si="79"/>
        <v>2.4038107265111222E-40</v>
      </c>
      <c r="BU61" s="5">
        <f t="shared" si="79"/>
        <v>2.4662276368051545E-40</v>
      </c>
      <c r="BV61" s="5">
        <f t="shared" si="79"/>
        <v>2.5294445470991793E-40</v>
      </c>
      <c r="BW61" s="5">
        <f t="shared" si="77"/>
        <v>2.5934614573932039E-40</v>
      </c>
      <c r="BX61" s="5">
        <f t="shared" si="77"/>
        <v>4.1289083934673771E-40</v>
      </c>
      <c r="BY61" s="5">
        <f t="shared" si="77"/>
        <v>4.0480295313349118E-40</v>
      </c>
      <c r="BZ61" s="5">
        <f t="shared" si="77"/>
        <v>3.9679506692024562E-40</v>
      </c>
      <c r="CA61" s="5">
        <f t="shared" si="77"/>
        <v>3.8886718070699915E-40</v>
      </c>
      <c r="CB61" s="5">
        <f t="shared" si="77"/>
        <v>3.8101929449375266E-40</v>
      </c>
      <c r="CC61" s="5">
        <f t="shared" si="77"/>
        <v>3.7325140828050616E-40</v>
      </c>
      <c r="CD61" s="5">
        <f t="shared" si="77"/>
        <v>3.6556352206726063E-40</v>
      </c>
      <c r="CE61" s="5">
        <f t="shared" si="77"/>
        <v>3.5795563585401418E-40</v>
      </c>
      <c r="CF61" s="5">
        <f t="shared" si="77"/>
        <v>3.5042774964076768E-40</v>
      </c>
      <c r="CG61" s="5">
        <f t="shared" si="77"/>
        <v>3.4297986342752211E-40</v>
      </c>
      <c r="CH61" s="5">
        <f t="shared" si="77"/>
        <v>3.3561197721427566E-40</v>
      </c>
      <c r="CI61" s="5">
        <f t="shared" si="77"/>
        <v>3.283240910010292E-40</v>
      </c>
      <c r="CJ61" s="5">
        <f t="shared" si="77"/>
        <v>3.2111620478778273E-40</v>
      </c>
      <c r="CK61" s="5">
        <f t="shared" si="77"/>
        <v>3.1398831857453714E-40</v>
      </c>
      <c r="CL61" s="5">
        <f t="shared" si="83"/>
        <v>3.0694043236129068E-40</v>
      </c>
      <c r="CM61" s="5">
        <f t="shared" si="83"/>
        <v>2.9997254614804421E-40</v>
      </c>
      <c r="CN61" s="5">
        <f t="shared" si="83"/>
        <v>2.9308465993479776E-40</v>
      </c>
      <c r="CO61" s="5">
        <f t="shared" si="83"/>
        <v>2.8627677372155212E-40</v>
      </c>
      <c r="CP61" s="5">
        <f t="shared" si="83"/>
        <v>2.7954888750830568E-40</v>
      </c>
      <c r="CQ61" s="5">
        <f t="shared" si="83"/>
        <v>2.7290100129505923E-40</v>
      </c>
      <c r="CR61" s="5">
        <f t="shared" si="83"/>
        <v>2.6633311508181281E-40</v>
      </c>
      <c r="CS61" s="5">
        <f t="shared" si="83"/>
        <v>2.5984522886856716E-40</v>
      </c>
      <c r="CT61" s="5">
        <f t="shared" si="83"/>
        <v>2.5343734265532071E-40</v>
      </c>
      <c r="CU61" s="5">
        <f t="shared" si="83"/>
        <v>2.4710945644207429E-40</v>
      </c>
      <c r="CV61" s="5">
        <f t="shared" si="83"/>
        <v>2.4086157022882859E-40</v>
      </c>
      <c r="CW61" s="5">
        <f t="shared" si="83"/>
        <v>2.3469368401558218E-40</v>
      </c>
      <c r="CX61" s="5">
        <f t="shared" si="83"/>
        <v>2.2860579780233576E-40</v>
      </c>
      <c r="CY61" s="5">
        <f t="shared" si="85"/>
        <v>2.2259791158908932E-40</v>
      </c>
      <c r="CZ61" s="5">
        <f t="shared" si="85"/>
        <v>2.1667002537584361E-40</v>
      </c>
      <c r="DA61" s="5">
        <f t="shared" si="85"/>
        <v>2.1082213916259719E-40</v>
      </c>
      <c r="DB61" s="5">
        <f t="shared" si="85"/>
        <v>2.0505425294935079E-40</v>
      </c>
      <c r="DC61" s="5">
        <f t="shared" si="85"/>
        <v>1.9936636673610438E-40</v>
      </c>
      <c r="DD61" s="5">
        <f t="shared" si="85"/>
        <v>1.9375848052285865E-40</v>
      </c>
      <c r="DE61" s="5">
        <f t="shared" si="85"/>
        <v>1.8823059430961226E-40</v>
      </c>
      <c r="DF61" s="5">
        <f t="shared" si="85"/>
        <v>1.8278270809636585E-40</v>
      </c>
      <c r="DG61" s="5">
        <f t="shared" si="85"/>
        <v>1.7741482188312008E-40</v>
      </c>
      <c r="DH61" s="5">
        <f t="shared" si="85"/>
        <v>1.7212693566987368E-40</v>
      </c>
    </row>
    <row r="62" spans="2:112" x14ac:dyDescent="0.25">
      <c r="B62" s="5">
        <f>'goccia (7)'!S19</f>
        <v>7.7158799656706E-19</v>
      </c>
      <c r="D62">
        <f t="shared" si="64"/>
        <v>78</v>
      </c>
      <c r="E62" s="5">
        <f t="shared" si="50"/>
        <v>7.7158799656706E-19</v>
      </c>
      <c r="F62" s="107">
        <f t="shared" si="53"/>
        <v>7.7158799656705996</v>
      </c>
      <c r="G62" s="35"/>
      <c r="H62" s="100">
        <f t="shared" si="54"/>
        <v>1.54317599313412E-19</v>
      </c>
      <c r="I62" s="35"/>
      <c r="J62" s="6"/>
      <c r="L62" s="5">
        <f t="shared" si="80"/>
        <v>1.8641663831175765E-41</v>
      </c>
      <c r="M62" s="5">
        <f t="shared" si="80"/>
        <v>1.695462410581091E-41</v>
      </c>
      <c r="N62" s="5">
        <f t="shared" si="80"/>
        <v>1.534758438044625E-41</v>
      </c>
      <c r="O62" s="5">
        <f t="shared" si="80"/>
        <v>1.3820544655081396E-41</v>
      </c>
      <c r="P62" s="5">
        <f t="shared" si="80"/>
        <v>1.2373504929716548E-41</v>
      </c>
      <c r="Q62" s="5">
        <f t="shared" si="80"/>
        <v>1.1006465204351705E-41</v>
      </c>
      <c r="R62" s="5">
        <f t="shared" si="80"/>
        <v>9.7194254789870187E-42</v>
      </c>
      <c r="S62" s="5">
        <f t="shared" si="80"/>
        <v>8.5123857536221767E-42</v>
      </c>
      <c r="T62" s="5">
        <f t="shared" si="80"/>
        <v>7.3853460282573401E-42</v>
      </c>
      <c r="U62" s="5">
        <f t="shared" si="80"/>
        <v>6.3383063028925089E-42</v>
      </c>
      <c r="V62" s="5">
        <f t="shared" si="80"/>
        <v>5.3712665775277951E-42</v>
      </c>
      <c r="W62" s="5">
        <f t="shared" si="80"/>
        <v>4.4842268521629649E-42</v>
      </c>
      <c r="X62" s="5">
        <f t="shared" si="80"/>
        <v>3.6771871267981408E-42</v>
      </c>
      <c r="Y62" s="5">
        <f t="shared" si="80"/>
        <v>2.9501474014333213E-42</v>
      </c>
      <c r="Z62" s="5">
        <f t="shared" si="80"/>
        <v>2.3031076760685802E-42</v>
      </c>
      <c r="AA62" s="5">
        <f t="shared" ref="AA62:AP77" si="86">IF($E62=0, 0, ($E62/ROUND($E62/AA$3,0)-AA$3)^2)</f>
        <v>1.7360679507037618E-42</v>
      </c>
      <c r="AB62" s="5">
        <f t="shared" si="86"/>
        <v>1.2490282253389489E-42</v>
      </c>
      <c r="AC62" s="5">
        <f t="shared" si="86"/>
        <v>8.4198849997418534E-43</v>
      </c>
      <c r="AD62" s="5">
        <f t="shared" si="86"/>
        <v>5.1494877460937332E-43</v>
      </c>
      <c r="AE62" s="5">
        <f t="shared" si="86"/>
        <v>2.6790904924456656E-43</v>
      </c>
      <c r="AF62" s="5">
        <f t="shared" si="86"/>
        <v>1.0086932387976515E-43</v>
      </c>
      <c r="AG62" s="5">
        <f t="shared" si="86"/>
        <v>1.38295985149747E-44</v>
      </c>
      <c r="AH62" s="5">
        <f t="shared" si="86"/>
        <v>6.7898731501742695E-45</v>
      </c>
      <c r="AI62" s="5">
        <f t="shared" si="86"/>
        <v>7.9750147785379155E-44</v>
      </c>
      <c r="AJ62" s="5">
        <f t="shared" si="86"/>
        <v>2.3271042242058936E-43</v>
      </c>
      <c r="AK62" s="5">
        <f t="shared" si="86"/>
        <v>4.6567069705577197E-43</v>
      </c>
      <c r="AL62" s="5">
        <f t="shared" si="86"/>
        <v>7.7863097169098318E-43</v>
      </c>
      <c r="AM62" s="5">
        <f t="shared" si="86"/>
        <v>1.1715912463261997E-42</v>
      </c>
      <c r="AN62" s="5">
        <f t="shared" si="86"/>
        <v>1.6445515209613597E-42</v>
      </c>
      <c r="AO62" s="5">
        <f t="shared" si="86"/>
        <v>2.1975117955965773E-42</v>
      </c>
      <c r="AP62" s="5">
        <f t="shared" si="86"/>
        <v>2.8304720702317999E-42</v>
      </c>
      <c r="AQ62" s="5">
        <f t="shared" si="82"/>
        <v>3.5434323448670279E-42</v>
      </c>
      <c r="AR62" s="5">
        <f t="shared" si="82"/>
        <v>4.3363926195021614E-42</v>
      </c>
      <c r="AS62" s="5">
        <f t="shared" si="82"/>
        <v>5.2093528941373902E-42</v>
      </c>
      <c r="AT62" s="5">
        <f t="shared" si="82"/>
        <v>6.162313168772625E-42</v>
      </c>
      <c r="AU62" s="5">
        <f t="shared" si="82"/>
        <v>7.1952734434078651E-42</v>
      </c>
      <c r="AV62" s="5">
        <f t="shared" si="82"/>
        <v>8.3082337180429703E-42</v>
      </c>
      <c r="AW62" s="5">
        <f t="shared" si="82"/>
        <v>9.5011939926782122E-42</v>
      </c>
      <c r="AX62" s="5">
        <f t="shared" si="82"/>
        <v>1.0774154267313458E-41</v>
      </c>
      <c r="AY62" s="5">
        <f t="shared" si="82"/>
        <v>1.2127114541948709E-41</v>
      </c>
      <c r="AZ62" s="5">
        <f t="shared" si="82"/>
        <v>1.3560074816583789E-41</v>
      </c>
      <c r="BA62" s="5">
        <f t="shared" si="82"/>
        <v>1.5073035091219041E-41</v>
      </c>
      <c r="BB62" s="5">
        <f t="shared" si="82"/>
        <v>1.6665995365854299E-41</v>
      </c>
      <c r="BC62" s="5">
        <f t="shared" si="82"/>
        <v>1.8338955640489355E-41</v>
      </c>
      <c r="BD62" s="5">
        <f t="shared" si="82"/>
        <v>2.0091915915124614E-41</v>
      </c>
      <c r="BE62" s="5">
        <f t="shared" si="82"/>
        <v>2.1924876189759877E-41</v>
      </c>
      <c r="BF62" s="5">
        <f t="shared" si="82"/>
        <v>2.3837836464395149E-41</v>
      </c>
      <c r="BG62" s="5">
        <f t="shared" si="81"/>
        <v>2.5830796739030178E-41</v>
      </c>
      <c r="BH62" s="5">
        <f t="shared" si="81"/>
        <v>2.7903757013665448E-41</v>
      </c>
      <c r="BI62" s="5">
        <f t="shared" si="81"/>
        <v>3.0056717288300725E-41</v>
      </c>
      <c r="BJ62" s="5">
        <f t="shared" si="81"/>
        <v>3.2289677562936003E-41</v>
      </c>
      <c r="BK62" s="5">
        <f t="shared" si="79"/>
        <v>3.4602637837571007E-41</v>
      </c>
      <c r="BL62" s="5">
        <f t="shared" si="79"/>
        <v>3.6995598112206288E-41</v>
      </c>
      <c r="BM62" s="5">
        <f t="shared" si="79"/>
        <v>3.9468558386841576E-41</v>
      </c>
      <c r="BN62" s="5">
        <f t="shared" si="79"/>
        <v>4.2021518661476555E-41</v>
      </c>
      <c r="BO62" s="5">
        <f t="shared" si="79"/>
        <v>4.4654478936111846E-41</v>
      </c>
      <c r="BP62" s="5">
        <f t="shared" si="79"/>
        <v>4.7367439210747138E-41</v>
      </c>
      <c r="BQ62" s="5">
        <f t="shared" si="79"/>
        <v>5.0160399485382432E-41</v>
      </c>
      <c r="BR62" s="5">
        <f t="shared" si="79"/>
        <v>5.3033359760017386E-41</v>
      </c>
      <c r="BS62" s="5">
        <f t="shared" si="79"/>
        <v>5.5986320034652693E-41</v>
      </c>
      <c r="BT62" s="5">
        <f t="shared" si="79"/>
        <v>5.9019280309287997E-41</v>
      </c>
      <c r="BU62" s="5">
        <f t="shared" si="79"/>
        <v>6.2132240583923307E-41</v>
      </c>
      <c r="BV62" s="5">
        <f t="shared" si="79"/>
        <v>6.5325200858558236E-41</v>
      </c>
      <c r="BW62" s="5">
        <f t="shared" si="77"/>
        <v>6.8598161133193142E-41</v>
      </c>
      <c r="BX62" s="5">
        <f t="shared" si="77"/>
        <v>7.1951121407828451E-41</v>
      </c>
      <c r="BY62" s="5">
        <f t="shared" si="77"/>
        <v>7.5384081682463767E-41</v>
      </c>
      <c r="BZ62" s="5">
        <f t="shared" si="77"/>
        <v>7.8897041957098652E-41</v>
      </c>
      <c r="CA62" s="5">
        <f t="shared" si="77"/>
        <v>8.2490002231733971E-41</v>
      </c>
      <c r="CB62" s="5">
        <f t="shared" si="77"/>
        <v>8.6162962506369287E-41</v>
      </c>
      <c r="CC62" s="5">
        <f t="shared" si="77"/>
        <v>8.9915922781004609E-41</v>
      </c>
      <c r="CD62" s="5">
        <f t="shared" si="77"/>
        <v>9.3748883055639479E-41</v>
      </c>
      <c r="CE62" s="5">
        <f t="shared" si="77"/>
        <v>9.7661843330274805E-41</v>
      </c>
      <c r="CF62" s="5">
        <f t="shared" si="77"/>
        <v>1.0165480360491014E-40</v>
      </c>
      <c r="CG62" s="5">
        <f t="shared" si="77"/>
        <v>1.0572776387954497E-40</v>
      </c>
      <c r="CH62" s="5">
        <f t="shared" si="77"/>
        <v>1.0988072415418029E-40</v>
      </c>
      <c r="CI62" s="5">
        <f t="shared" si="77"/>
        <v>1.1411368442881564E-40</v>
      </c>
      <c r="CJ62" s="5">
        <f t="shared" si="77"/>
        <v>1.1842664470345098E-40</v>
      </c>
      <c r="CK62" s="5">
        <f t="shared" si="77"/>
        <v>1.228196049780858E-40</v>
      </c>
      <c r="CL62" s="5">
        <f t="shared" si="83"/>
        <v>1.2729256525272113E-40</v>
      </c>
      <c r="CM62" s="5">
        <f t="shared" si="83"/>
        <v>1.3184552552735648E-40</v>
      </c>
      <c r="CN62" s="5">
        <f t="shared" si="83"/>
        <v>1.3647848580199183E-40</v>
      </c>
      <c r="CO62" s="5">
        <f t="shared" si="83"/>
        <v>1.4119144607662663E-40</v>
      </c>
      <c r="CP62" s="5">
        <f t="shared" si="83"/>
        <v>1.4598440635126199E-40</v>
      </c>
      <c r="CQ62" s="5">
        <f t="shared" si="83"/>
        <v>1.5085736662589733E-40</v>
      </c>
      <c r="CR62" s="5">
        <f t="shared" si="83"/>
        <v>1.558103269005327E-40</v>
      </c>
      <c r="CS62" s="5">
        <f t="shared" si="83"/>
        <v>1.6084328717516747E-40</v>
      </c>
      <c r="CT62" s="5">
        <f t="shared" si="83"/>
        <v>1.6595624744980283E-40</v>
      </c>
      <c r="CU62" s="5">
        <f t="shared" si="83"/>
        <v>1.711492077244382E-40</v>
      </c>
      <c r="CV62" s="5">
        <f t="shared" si="83"/>
        <v>1.7642216799907294E-40</v>
      </c>
      <c r="CW62" s="5">
        <f t="shared" si="83"/>
        <v>1.8177512827370831E-40</v>
      </c>
      <c r="CX62" s="5">
        <f t="shared" si="83"/>
        <v>1.872080885483437E-40</v>
      </c>
      <c r="CY62" s="5">
        <f t="shared" si="85"/>
        <v>1.9272104882297907E-40</v>
      </c>
      <c r="CZ62" s="5">
        <f t="shared" si="85"/>
        <v>1.9831400909761378E-40</v>
      </c>
      <c r="DA62" s="5">
        <f t="shared" si="85"/>
        <v>2.0398696937224917E-40</v>
      </c>
      <c r="DB62" s="5">
        <f t="shared" si="85"/>
        <v>2.0973992964688455E-40</v>
      </c>
      <c r="DC62" s="5">
        <f t="shared" si="85"/>
        <v>2.1557288992151995E-40</v>
      </c>
      <c r="DD62" s="5">
        <f t="shared" si="85"/>
        <v>2.2148585019615465E-40</v>
      </c>
      <c r="DE62" s="5">
        <f t="shared" si="85"/>
        <v>2.2747881047079002E-40</v>
      </c>
      <c r="DF62" s="5">
        <f t="shared" si="85"/>
        <v>2.3355177074542542E-40</v>
      </c>
      <c r="DG62" s="5">
        <f t="shared" si="85"/>
        <v>2.3970473102006008E-40</v>
      </c>
      <c r="DH62" s="5">
        <f t="shared" si="85"/>
        <v>2.4593769129469549E-40</v>
      </c>
    </row>
    <row r="63" spans="2:112" x14ac:dyDescent="0.25">
      <c r="B63" s="5">
        <f>'goccia (8)'!M16</f>
        <v>6.2248633078888286E-19</v>
      </c>
      <c r="D63">
        <f t="shared" si="64"/>
        <v>81</v>
      </c>
      <c r="E63" s="5">
        <f t="shared" si="50"/>
        <v>6.2248633078888286E-19</v>
      </c>
      <c r="F63" s="107">
        <f t="shared" si="53"/>
        <v>6.2248633078888282</v>
      </c>
      <c r="G63" s="35"/>
      <c r="H63" s="69">
        <f t="shared" si="54"/>
        <v>1.5562158269722071E-19</v>
      </c>
      <c r="I63" s="35"/>
      <c r="J63" s="6"/>
      <c r="L63" s="5">
        <f t="shared" ref="L63:AA78" si="87">IF($E63=0, 0, ($E63/ROUND($E63/L$3,0)-L$3)^2)</f>
        <v>3.160219202169136E-41</v>
      </c>
      <c r="M63" s="5">
        <f t="shared" si="87"/>
        <v>2.9393558942802999E-41</v>
      </c>
      <c r="N63" s="5">
        <f t="shared" si="87"/>
        <v>2.7264925863914899E-41</v>
      </c>
      <c r="O63" s="5">
        <f t="shared" si="87"/>
        <v>2.5216292785026541E-41</v>
      </c>
      <c r="P63" s="5">
        <f t="shared" si="87"/>
        <v>2.3247659706138184E-41</v>
      </c>
      <c r="Q63" s="5">
        <f t="shared" si="87"/>
        <v>2.1359026627249839E-41</v>
      </c>
      <c r="R63" s="5">
        <f t="shared" si="87"/>
        <v>1.955039354836171E-41</v>
      </c>
      <c r="S63" s="5">
        <f t="shared" si="87"/>
        <v>1.7821760469473363E-41</v>
      </c>
      <c r="T63" s="5">
        <f t="shared" si="87"/>
        <v>1.6173127390585022E-41</v>
      </c>
      <c r="U63" s="5">
        <f t="shared" si="87"/>
        <v>1.4604494311696686E-41</v>
      </c>
      <c r="V63" s="5">
        <f t="shared" si="87"/>
        <v>1.311586123280853E-41</v>
      </c>
      <c r="W63" s="5">
        <f t="shared" si="87"/>
        <v>1.1707228153920196E-41</v>
      </c>
      <c r="X63" s="5">
        <f t="shared" si="87"/>
        <v>1.0378595075031866E-41</v>
      </c>
      <c r="Y63" s="5">
        <f t="shared" si="87"/>
        <v>9.1299619961435421E-42</v>
      </c>
      <c r="Z63" s="5">
        <f t="shared" si="87"/>
        <v>7.9613289172553587E-42</v>
      </c>
      <c r="AA63" s="5">
        <f t="shared" si="87"/>
        <v>6.8726958383670353E-42</v>
      </c>
      <c r="AB63" s="5">
        <f t="shared" si="86"/>
        <v>5.8640627594787172E-42</v>
      </c>
      <c r="AC63" s="5">
        <f t="shared" si="86"/>
        <v>4.9354296805905116E-42</v>
      </c>
      <c r="AD63" s="5">
        <f t="shared" si="86"/>
        <v>4.0867966017021947E-42</v>
      </c>
      <c r="AE63" s="5">
        <f t="shared" si="86"/>
        <v>3.3181635228138831E-42</v>
      </c>
      <c r="AF63" s="5">
        <f t="shared" si="86"/>
        <v>2.6295304439255772E-42</v>
      </c>
      <c r="AG63" s="5">
        <f t="shared" si="86"/>
        <v>2.0208973650373446E-42</v>
      </c>
      <c r="AH63" s="5">
        <f t="shared" si="86"/>
        <v>1.4922642861490395E-42</v>
      </c>
      <c r="AI63" s="5">
        <f t="shared" si="86"/>
        <v>1.0436312072607394E-42</v>
      </c>
      <c r="AJ63" s="5">
        <f t="shared" si="86"/>
        <v>6.7499812837244484E-43</v>
      </c>
      <c r="AK63" s="5">
        <f t="shared" si="86"/>
        <v>3.8636504948418541E-43</v>
      </c>
      <c r="AL63" s="5">
        <f t="shared" si="86"/>
        <v>1.7773197059589177E-43</v>
      </c>
      <c r="AM63" s="5">
        <f t="shared" si="86"/>
        <v>4.9098891707603438E-44</v>
      </c>
      <c r="AN63" s="5">
        <f t="shared" si="86"/>
        <v>4.6581281932145925E-46</v>
      </c>
      <c r="AO63" s="5">
        <f t="shared" si="86"/>
        <v>3.183273393103412E-44</v>
      </c>
      <c r="AP63" s="5">
        <f t="shared" si="86"/>
        <v>1.431996550427521E-43</v>
      </c>
      <c r="AQ63" s="5">
        <f t="shared" si="82"/>
        <v>3.3456657615447538E-43</v>
      </c>
      <c r="AR63" s="5">
        <f t="shared" si="82"/>
        <v>6.0593349726616653E-43</v>
      </c>
      <c r="AS63" s="5">
        <f t="shared" si="82"/>
        <v>9.5730041837789082E-43</v>
      </c>
      <c r="AT63" s="5">
        <f t="shared" si="82"/>
        <v>1.3886673394896204E-42</v>
      </c>
      <c r="AU63" s="5">
        <f t="shared" si="82"/>
        <v>1.9000342606013553E-42</v>
      </c>
      <c r="AV63" s="5">
        <f t="shared" si="82"/>
        <v>2.4914011817130195E-42</v>
      </c>
      <c r="AW63" s="5">
        <f t="shared" si="82"/>
        <v>3.1627681028247554E-42</v>
      </c>
      <c r="AX63" s="5">
        <f t="shared" si="82"/>
        <v>3.9141350239364963E-42</v>
      </c>
      <c r="AY63" s="5">
        <f t="shared" si="82"/>
        <v>4.7455019450482431E-42</v>
      </c>
      <c r="AZ63" s="5">
        <f t="shared" si="82"/>
        <v>5.6568688661598807E-42</v>
      </c>
      <c r="BA63" s="5">
        <f t="shared" si="82"/>
        <v>6.6482357872716274E-42</v>
      </c>
      <c r="BB63" s="5">
        <f t="shared" si="82"/>
        <v>7.7196027083833807E-42</v>
      </c>
      <c r="BC63" s="5">
        <f t="shared" si="82"/>
        <v>8.8709696294949954E-42</v>
      </c>
      <c r="BD63" s="5">
        <f t="shared" si="82"/>
        <v>1.0102336550606749E-41</v>
      </c>
      <c r="BE63" s="5">
        <f t="shared" si="82"/>
        <v>1.1413703471718508E-41</v>
      </c>
      <c r="BF63" s="5">
        <f t="shared" si="82"/>
        <v>1.2805070392830272E-41</v>
      </c>
      <c r="BG63" s="5">
        <f t="shared" si="81"/>
        <v>1.4276437313941861E-41</v>
      </c>
      <c r="BH63" s="5">
        <f t="shared" si="81"/>
        <v>1.5827804235053627E-41</v>
      </c>
      <c r="BI63" s="5">
        <f t="shared" si="81"/>
        <v>1.7459171156165397E-41</v>
      </c>
      <c r="BJ63" s="5">
        <f t="shared" si="81"/>
        <v>1.9170538077277174E-41</v>
      </c>
      <c r="BK63" s="5">
        <f t="shared" si="79"/>
        <v>2.0961904998388733E-41</v>
      </c>
      <c r="BL63" s="5">
        <f t="shared" si="79"/>
        <v>2.2833271919500511E-41</v>
      </c>
      <c r="BM63" s="5">
        <f t="shared" si="79"/>
        <v>2.4784638840612292E-41</v>
      </c>
      <c r="BN63" s="5">
        <f t="shared" si="79"/>
        <v>2.6816005761723833E-41</v>
      </c>
      <c r="BO63" s="5">
        <f t="shared" si="79"/>
        <v>2.8927372682835615E-41</v>
      </c>
      <c r="BP63" s="5">
        <f t="shared" si="79"/>
        <v>3.1118739603947404E-41</v>
      </c>
      <c r="BQ63" s="5">
        <f t="shared" si="79"/>
        <v>3.3390106525059199E-41</v>
      </c>
      <c r="BR63" s="5">
        <f t="shared" si="79"/>
        <v>3.574147344617071E-41</v>
      </c>
      <c r="BS63" s="5">
        <f t="shared" si="79"/>
        <v>3.8172840367282504E-41</v>
      </c>
      <c r="BT63" s="5">
        <f t="shared" si="79"/>
        <v>4.0684207288394303E-41</v>
      </c>
      <c r="BU63" s="5">
        <f t="shared" si="79"/>
        <v>4.327557420950611E-41</v>
      </c>
      <c r="BV63" s="5">
        <f t="shared" si="79"/>
        <v>4.5946941130617597E-41</v>
      </c>
      <c r="BW63" s="5">
        <f t="shared" si="77"/>
        <v>4.8698308051729065E-41</v>
      </c>
      <c r="BX63" s="5">
        <f t="shared" si="77"/>
        <v>5.1529674972840865E-41</v>
      </c>
      <c r="BY63" s="5">
        <f t="shared" si="77"/>
        <v>5.4441041893952673E-41</v>
      </c>
      <c r="BZ63" s="5">
        <f t="shared" si="77"/>
        <v>5.743240881506412E-41</v>
      </c>
      <c r="CA63" s="5">
        <f t="shared" si="77"/>
        <v>6.050377573617593E-41</v>
      </c>
      <c r="CB63" s="5">
        <f t="shared" si="77"/>
        <v>6.3655142657287747E-41</v>
      </c>
      <c r="CC63" s="5">
        <f t="shared" si="77"/>
        <v>6.6886509578399561E-41</v>
      </c>
      <c r="CD63" s="5">
        <f t="shared" si="77"/>
        <v>7.0197876499510983E-41</v>
      </c>
      <c r="CE63" s="5">
        <f t="shared" si="77"/>
        <v>7.358924342062281E-41</v>
      </c>
      <c r="CF63" s="5">
        <f t="shared" si="77"/>
        <v>7.7060610341734633E-41</v>
      </c>
      <c r="CG63" s="5">
        <f t="shared" si="77"/>
        <v>8.0611977262846035E-41</v>
      </c>
      <c r="CH63" s="5">
        <f t="shared" si="77"/>
        <v>8.4243344183957861E-41</v>
      </c>
      <c r="CI63" s="5">
        <f t="shared" si="77"/>
        <v>8.7954711105069683E-41</v>
      </c>
      <c r="CJ63" s="5">
        <f t="shared" si="77"/>
        <v>9.1746078026181523E-41</v>
      </c>
      <c r="CK63" s="5">
        <f t="shared" si="77"/>
        <v>9.561744494729289E-41</v>
      </c>
      <c r="CL63" s="5">
        <f t="shared" si="83"/>
        <v>9.9568811868404732E-41</v>
      </c>
      <c r="CM63" s="5">
        <f t="shared" si="83"/>
        <v>1.0360017878951658E-40</v>
      </c>
      <c r="CN63" s="5">
        <f t="shared" si="83"/>
        <v>1.0771154571062844E-40</v>
      </c>
      <c r="CO63" s="5">
        <f t="shared" si="83"/>
        <v>1.1190291263173977E-40</v>
      </c>
      <c r="CP63" s="5">
        <f t="shared" si="83"/>
        <v>1.1617427955285162E-40</v>
      </c>
      <c r="CQ63" s="5">
        <f t="shared" si="83"/>
        <v>1.2052564647396347E-40</v>
      </c>
      <c r="CR63" s="5">
        <f t="shared" si="83"/>
        <v>1.2495701339507533E-40</v>
      </c>
      <c r="CS63" s="5">
        <f t="shared" si="83"/>
        <v>1.2946838031618665E-40</v>
      </c>
      <c r="CT63" s="5">
        <f t="shared" si="83"/>
        <v>1.3405974723729851E-40</v>
      </c>
      <c r="CU63" s="5">
        <f t="shared" si="83"/>
        <v>1.3873111415841039E-40</v>
      </c>
      <c r="CV63" s="5">
        <f t="shared" si="83"/>
        <v>1.4348248107952169E-40</v>
      </c>
      <c r="CW63" s="5">
        <f t="shared" si="83"/>
        <v>1.4831384800063354E-40</v>
      </c>
      <c r="CX63" s="5">
        <f t="shared" si="83"/>
        <v>1.5322521492174542E-40</v>
      </c>
      <c r="CY63" s="5">
        <f t="shared" si="85"/>
        <v>1.5821658184285729E-40</v>
      </c>
      <c r="CZ63" s="5">
        <f t="shared" si="85"/>
        <v>1.6328794876396857E-40</v>
      </c>
      <c r="DA63" s="5">
        <f t="shared" si="85"/>
        <v>1.6843931568508045E-40</v>
      </c>
      <c r="DB63" s="5">
        <f t="shared" si="85"/>
        <v>1.7367068260619234E-40</v>
      </c>
      <c r="DC63" s="5">
        <f t="shared" si="85"/>
        <v>1.7898204952730421E-40</v>
      </c>
      <c r="DD63" s="5">
        <f t="shared" si="85"/>
        <v>1.8437341644841548E-40</v>
      </c>
      <c r="DE63" s="5">
        <f t="shared" si="85"/>
        <v>1.8984478336952735E-40</v>
      </c>
      <c r="DF63" s="5">
        <f t="shared" si="85"/>
        <v>1.9539615029063924E-40</v>
      </c>
      <c r="DG63" s="5">
        <f t="shared" si="85"/>
        <v>2.0102751721175047E-40</v>
      </c>
      <c r="DH63" s="5">
        <f t="shared" si="85"/>
        <v>2.0673888413286237E-40</v>
      </c>
    </row>
    <row r="64" spans="2:112" x14ac:dyDescent="0.25">
      <c r="B64" s="5">
        <f>'goccia (8)'!M17</f>
        <v>1.1286265301977159E-18</v>
      </c>
      <c r="D64">
        <f t="shared" si="64"/>
        <v>82</v>
      </c>
      <c r="E64" s="5">
        <f t="shared" si="50"/>
        <v>1.1286265301977159E-18</v>
      </c>
      <c r="F64" s="107">
        <f t="shared" si="53"/>
        <v>11.286265301977158</v>
      </c>
      <c r="G64" s="35"/>
      <c r="H64" s="100">
        <f t="shared" si="54"/>
        <v>1.6123236145681655E-19</v>
      </c>
      <c r="I64" s="35"/>
      <c r="J64" s="6"/>
      <c r="L64" s="5">
        <f t="shared" si="87"/>
        <v>7.9596440494024334E-41</v>
      </c>
      <c r="M64" s="5">
        <f t="shared" si="87"/>
        <v>8.3205113984138655E-41</v>
      </c>
      <c r="N64" s="5">
        <f t="shared" si="87"/>
        <v>8.6893787474252533E-41</v>
      </c>
      <c r="O64" s="5">
        <f t="shared" si="87"/>
        <v>1.1304711014839822E-40</v>
      </c>
      <c r="P64" s="5">
        <f t="shared" si="87"/>
        <v>1.0883416556567148E-40</v>
      </c>
      <c r="Q64" s="5">
        <f t="shared" si="87"/>
        <v>1.0470122098294471E-40</v>
      </c>
      <c r="R64" s="5">
        <f t="shared" si="87"/>
        <v>1.0064827640021845E-40</v>
      </c>
      <c r="S64" s="5">
        <f t="shared" si="87"/>
        <v>9.6675331817491701E-41</v>
      </c>
      <c r="T64" s="5">
        <f t="shared" si="87"/>
        <v>9.2782387234764939E-41</v>
      </c>
      <c r="U64" s="5">
        <f t="shared" si="87"/>
        <v>8.8969442652038204E-41</v>
      </c>
      <c r="V64" s="5">
        <f t="shared" si="87"/>
        <v>8.5236498069311904E-41</v>
      </c>
      <c r="W64" s="5">
        <f t="shared" si="87"/>
        <v>8.1583553486585162E-41</v>
      </c>
      <c r="X64" s="5">
        <f t="shared" si="87"/>
        <v>7.8010608903858426E-41</v>
      </c>
      <c r="Y64" s="5">
        <f t="shared" si="87"/>
        <v>7.4517664321131697E-41</v>
      </c>
      <c r="Z64" s="5">
        <f t="shared" si="87"/>
        <v>7.1104719738405383E-41</v>
      </c>
      <c r="AA64" s="5">
        <f t="shared" si="87"/>
        <v>6.7771775155678646E-41</v>
      </c>
      <c r="AB64" s="5">
        <f t="shared" si="86"/>
        <v>6.4518830572951927E-41</v>
      </c>
      <c r="AC64" s="5">
        <f t="shared" si="86"/>
        <v>6.1345885990225581E-41</v>
      </c>
      <c r="AD64" s="5">
        <f t="shared" si="86"/>
        <v>5.8252941407498855E-41</v>
      </c>
      <c r="AE64" s="5">
        <f t="shared" si="86"/>
        <v>5.5239996824772135E-41</v>
      </c>
      <c r="AF64" s="5">
        <f t="shared" si="86"/>
        <v>5.2307052242045422E-41</v>
      </c>
      <c r="AG64" s="5">
        <f t="shared" si="86"/>
        <v>4.9454107659319052E-41</v>
      </c>
      <c r="AH64" s="5">
        <f t="shared" si="86"/>
        <v>4.6681163076592341E-41</v>
      </c>
      <c r="AI64" s="5">
        <f t="shared" si="86"/>
        <v>4.3988218493865633E-41</v>
      </c>
      <c r="AJ64" s="5">
        <f t="shared" si="86"/>
        <v>4.1375273911138931E-41</v>
      </c>
      <c r="AK64" s="5">
        <f t="shared" si="86"/>
        <v>3.8842329328412536E-41</v>
      </c>
      <c r="AL64" s="5">
        <f t="shared" si="86"/>
        <v>3.6389384745685832E-41</v>
      </c>
      <c r="AM64" s="5">
        <f t="shared" si="86"/>
        <v>3.4016440162959139E-41</v>
      </c>
      <c r="AN64" s="5">
        <f t="shared" si="86"/>
        <v>3.1723495580232719E-41</v>
      </c>
      <c r="AO64" s="5">
        <f t="shared" si="86"/>
        <v>2.9510550997506024E-41</v>
      </c>
      <c r="AP64" s="5">
        <f t="shared" si="86"/>
        <v>2.7377606414779336E-41</v>
      </c>
      <c r="AQ64" s="5">
        <f t="shared" si="82"/>
        <v>2.532466183205265E-41</v>
      </c>
      <c r="AR64" s="5">
        <f t="shared" si="82"/>
        <v>2.3351717249326205E-41</v>
      </c>
      <c r="AS64" s="5">
        <f t="shared" si="82"/>
        <v>2.1458772666599522E-41</v>
      </c>
      <c r="AT64" s="5">
        <f t="shared" si="82"/>
        <v>1.9645828083872845E-41</v>
      </c>
      <c r="AU64" s="5">
        <f t="shared" si="82"/>
        <v>1.7912883501146172E-41</v>
      </c>
      <c r="AV64" s="5">
        <f t="shared" si="82"/>
        <v>1.62599389184197E-41</v>
      </c>
      <c r="AW64" s="5">
        <f t="shared" si="82"/>
        <v>1.4686994335693028E-41</v>
      </c>
      <c r="AX64" s="5">
        <f t="shared" si="82"/>
        <v>1.3194049752966362E-41</v>
      </c>
      <c r="AY64" s="5">
        <f t="shared" si="82"/>
        <v>1.1781105170239701E-41</v>
      </c>
      <c r="AZ64" s="5">
        <f t="shared" si="82"/>
        <v>1.0448160587513202E-41</v>
      </c>
      <c r="BA64" s="5">
        <f t="shared" si="82"/>
        <v>9.195216004786542E-42</v>
      </c>
      <c r="BB64" s="5">
        <f t="shared" si="82"/>
        <v>8.0222714220598876E-42</v>
      </c>
      <c r="BC64" s="5">
        <f t="shared" si="82"/>
        <v>6.9293268393333648E-42</v>
      </c>
      <c r="BD64" s="5">
        <f t="shared" si="82"/>
        <v>5.916382256606711E-42</v>
      </c>
      <c r="BE64" s="5">
        <f t="shared" si="82"/>
        <v>4.9834376738800631E-42</v>
      </c>
      <c r="BF64" s="5">
        <f t="shared" si="82"/>
        <v>4.13049309115342E-42</v>
      </c>
      <c r="BG64" s="5">
        <f t="shared" si="81"/>
        <v>3.3575485084268708E-42</v>
      </c>
      <c r="BH64" s="5">
        <f t="shared" si="81"/>
        <v>2.6646039257002291E-42</v>
      </c>
      <c r="BI64" s="5">
        <f t="shared" si="81"/>
        <v>2.0516593429735927E-42</v>
      </c>
      <c r="BJ64" s="5">
        <f t="shared" si="81"/>
        <v>1.5187147602469614E-42</v>
      </c>
      <c r="BK64" s="5">
        <f t="shared" si="79"/>
        <v>1.0657701775203852E-42</v>
      </c>
      <c r="BL64" s="5">
        <f t="shared" si="79"/>
        <v>6.9282559479375495E-43</v>
      </c>
      <c r="BM64" s="5">
        <f t="shared" si="79"/>
        <v>3.9988101206713001E-43</v>
      </c>
      <c r="BN64" s="5">
        <f t="shared" si="79"/>
        <v>1.8693642934053124E-43</v>
      </c>
      <c r="BO64" s="5">
        <f t="shared" si="79"/>
        <v>5.399184661390732E-44</v>
      </c>
      <c r="BP64" s="5">
        <f t="shared" si="79"/>
        <v>1.0472638872887069E-45</v>
      </c>
      <c r="BQ64" s="5">
        <f t="shared" si="79"/>
        <v>2.8102681160675404E-44</v>
      </c>
      <c r="BR64" s="5">
        <f t="shared" si="79"/>
        <v>1.3515809843404971E-43</v>
      </c>
      <c r="BS64" s="5">
        <f t="shared" si="79"/>
        <v>3.2221351570743739E-43</v>
      </c>
      <c r="BT64" s="5">
        <f t="shared" si="79"/>
        <v>5.8926893298083037E-43</v>
      </c>
      <c r="BU64" s="5">
        <f t="shared" si="79"/>
        <v>9.3632435025422866E-43</v>
      </c>
      <c r="BV64" s="5">
        <f t="shared" si="79"/>
        <v>1.3633797675275762E-42</v>
      </c>
      <c r="BW64" s="5">
        <f t="shared" si="77"/>
        <v>1.8704351848009095E-42</v>
      </c>
      <c r="BX64" s="5">
        <f t="shared" si="77"/>
        <v>2.4574906020743045E-42</v>
      </c>
      <c r="BY64" s="5">
        <f t="shared" si="77"/>
        <v>3.1245460193477049E-42</v>
      </c>
      <c r="BZ64" s="5">
        <f t="shared" si="77"/>
        <v>3.8716014366210157E-42</v>
      </c>
      <c r="CA64" s="5">
        <f t="shared" si="77"/>
        <v>4.6986568538944172E-42</v>
      </c>
      <c r="CB64" s="5">
        <f t="shared" si="77"/>
        <v>5.6057122711678234E-42</v>
      </c>
      <c r="CC64" s="5">
        <f t="shared" si="77"/>
        <v>6.592767688441235E-42</v>
      </c>
      <c r="CD64" s="5">
        <f t="shared" si="77"/>
        <v>7.65982310571452E-42</v>
      </c>
      <c r="CE64" s="5">
        <f t="shared" si="77"/>
        <v>8.8068785229879327E-42</v>
      </c>
      <c r="CF64" s="5">
        <f t="shared" si="77"/>
        <v>1.0033933940261351E-41</v>
      </c>
      <c r="CG64" s="5">
        <f t="shared" si="77"/>
        <v>1.1340989357534612E-41</v>
      </c>
      <c r="CH64" s="5">
        <f t="shared" si="77"/>
        <v>1.2728044774808031E-41</v>
      </c>
      <c r="CI64" s="5">
        <f t="shared" si="77"/>
        <v>1.4195100192081455E-41</v>
      </c>
      <c r="CJ64" s="5">
        <f t="shared" si="77"/>
        <v>1.5742155609354885E-41</v>
      </c>
      <c r="CK64" s="5">
        <f t="shared" si="77"/>
        <v>1.7369211026628121E-41</v>
      </c>
      <c r="CL64" s="5">
        <f t="shared" si="83"/>
        <v>1.9076266443901552E-41</v>
      </c>
      <c r="CM64" s="5">
        <f t="shared" si="83"/>
        <v>2.0863321861174987E-41</v>
      </c>
      <c r="CN64" s="5">
        <f t="shared" si="83"/>
        <v>2.2730377278448428E-41</v>
      </c>
      <c r="CO64" s="5">
        <f t="shared" si="83"/>
        <v>2.4677432695721637E-41</v>
      </c>
      <c r="CP64" s="5">
        <f t="shared" si="83"/>
        <v>2.6704488112995079E-41</v>
      </c>
      <c r="CQ64" s="5">
        <f t="shared" si="83"/>
        <v>2.8811543530268528E-41</v>
      </c>
      <c r="CR64" s="5">
        <f t="shared" si="83"/>
        <v>3.0998598947541978E-41</v>
      </c>
      <c r="CS64" s="5">
        <f t="shared" si="83"/>
        <v>3.326565436481516E-41</v>
      </c>
      <c r="CT64" s="5">
        <f t="shared" si="83"/>
        <v>3.5612709782088613E-41</v>
      </c>
      <c r="CU64" s="5">
        <f t="shared" si="83"/>
        <v>3.8039765199362073E-41</v>
      </c>
      <c r="CV64" s="5">
        <f t="shared" si="83"/>
        <v>4.0546820616635234E-41</v>
      </c>
      <c r="CW64" s="5">
        <f t="shared" si="83"/>
        <v>4.3133876033908692E-41</v>
      </c>
      <c r="CX64" s="5">
        <f t="shared" si="83"/>
        <v>4.5800931451182156E-41</v>
      </c>
      <c r="CY64" s="5">
        <f t="shared" si="85"/>
        <v>4.8547986868455632E-41</v>
      </c>
      <c r="CZ64" s="5">
        <f t="shared" si="85"/>
        <v>5.1375042285728764E-41</v>
      </c>
      <c r="DA64" s="5">
        <f t="shared" si="85"/>
        <v>5.4282097703002228E-41</v>
      </c>
      <c r="DB64" s="5">
        <f t="shared" si="85"/>
        <v>5.7269153120275708E-41</v>
      </c>
      <c r="DC64" s="5">
        <f t="shared" si="85"/>
        <v>6.0336208537549196E-41</v>
      </c>
      <c r="DD64" s="5">
        <f t="shared" si="85"/>
        <v>6.3483263954822292E-41</v>
      </c>
      <c r="DE64" s="5">
        <f t="shared" si="85"/>
        <v>6.6710319372095782E-41</v>
      </c>
      <c r="DF64" s="5">
        <f t="shared" si="85"/>
        <v>7.0017374789369269E-41</v>
      </c>
      <c r="DG64" s="5">
        <f t="shared" si="85"/>
        <v>7.3404430206642355E-41</v>
      </c>
      <c r="DH64" s="5">
        <f t="shared" si="85"/>
        <v>7.6871485623915845E-41</v>
      </c>
    </row>
    <row r="65" spans="2:112" x14ac:dyDescent="0.25">
      <c r="B65" s="5">
        <f>'goccia (8)'!M18</f>
        <v>7.3633199991979971E-19</v>
      </c>
      <c r="D65">
        <f t="shared" si="64"/>
        <v>83</v>
      </c>
      <c r="E65" s="5">
        <f t="shared" si="50"/>
        <v>7.3633199991979971E-19</v>
      </c>
      <c r="F65" s="107">
        <f t="shared" si="53"/>
        <v>7.363319999197997</v>
      </c>
      <c r="G65" s="35"/>
      <c r="H65" s="100">
        <f t="shared" si="54"/>
        <v>1.4726639998395995E-19</v>
      </c>
      <c r="I65" s="35"/>
      <c r="J65" s="6"/>
      <c r="L65" s="5">
        <f t="shared" si="87"/>
        <v>7.4725690476941549E-42</v>
      </c>
      <c r="M65" s="5">
        <f t="shared" si="87"/>
        <v>8.6060090541102141E-42</v>
      </c>
      <c r="N65" s="5">
        <f t="shared" si="87"/>
        <v>9.819449060526127E-42</v>
      </c>
      <c r="O65" s="5">
        <f t="shared" si="87"/>
        <v>1.1112889066942187E-41</v>
      </c>
      <c r="P65" s="5">
        <f t="shared" si="87"/>
        <v>1.2486329073358251E-41</v>
      </c>
      <c r="Q65" s="5">
        <f t="shared" si="87"/>
        <v>1.3939769079774322E-41</v>
      </c>
      <c r="R65" s="5">
        <f t="shared" si="87"/>
        <v>1.5473209086190207E-41</v>
      </c>
      <c r="S65" s="5">
        <f t="shared" si="87"/>
        <v>1.7086649092606279E-41</v>
      </c>
      <c r="T65" s="5">
        <f t="shared" si="87"/>
        <v>1.8780089099022355E-41</v>
      </c>
      <c r="U65" s="5">
        <f t="shared" si="87"/>
        <v>2.0553529105438436E-41</v>
      </c>
      <c r="V65" s="5">
        <f t="shared" si="87"/>
        <v>2.2406969111854296E-41</v>
      </c>
      <c r="W65" s="5">
        <f t="shared" si="87"/>
        <v>2.4340409118270376E-41</v>
      </c>
      <c r="X65" s="5">
        <f t="shared" si="87"/>
        <v>2.6353849124686464E-41</v>
      </c>
      <c r="Y65" s="5">
        <f t="shared" si="87"/>
        <v>2.8447289131102558E-41</v>
      </c>
      <c r="Z65" s="5">
        <f t="shared" si="87"/>
        <v>3.0620729137518393E-41</v>
      </c>
      <c r="AA65" s="5">
        <f t="shared" si="87"/>
        <v>3.2874169143934485E-41</v>
      </c>
      <c r="AB65" s="5">
        <f t="shared" si="86"/>
        <v>3.5207609150350584E-41</v>
      </c>
      <c r="AC65" s="5">
        <f t="shared" si="86"/>
        <v>3.7621049156766394E-41</v>
      </c>
      <c r="AD65" s="5">
        <f t="shared" si="86"/>
        <v>4.0114489163182495E-41</v>
      </c>
      <c r="AE65" s="5">
        <f t="shared" si="86"/>
        <v>4.2687929169598603E-41</v>
      </c>
      <c r="AF65" s="5">
        <f t="shared" si="86"/>
        <v>4.5341369176014713E-41</v>
      </c>
      <c r="AG65" s="5">
        <f t="shared" si="86"/>
        <v>4.8074809182430493E-41</v>
      </c>
      <c r="AH65" s="5">
        <f t="shared" si="86"/>
        <v>5.0888249188846606E-41</v>
      </c>
      <c r="AI65" s="5">
        <f t="shared" si="86"/>
        <v>5.3781689195262725E-41</v>
      </c>
      <c r="AJ65" s="5">
        <f t="shared" si="86"/>
        <v>5.6755129201678851E-41</v>
      </c>
      <c r="AK65" s="5">
        <f t="shared" si="86"/>
        <v>5.9808569208094607E-41</v>
      </c>
      <c r="AL65" s="5">
        <f t="shared" si="86"/>
        <v>6.2942009214510726E-41</v>
      </c>
      <c r="AM65" s="5">
        <f t="shared" si="86"/>
        <v>6.6155449220926861E-41</v>
      </c>
      <c r="AN65" s="5">
        <f t="shared" si="86"/>
        <v>6.9448889227342586E-41</v>
      </c>
      <c r="AO65" s="5">
        <f t="shared" si="86"/>
        <v>7.2822329233758724E-41</v>
      </c>
      <c r="AP65" s="5">
        <f t="shared" si="86"/>
        <v>7.627576924017486E-41</v>
      </c>
      <c r="AQ65" s="5">
        <f t="shared" si="82"/>
        <v>7.9809209246591001E-41</v>
      </c>
      <c r="AR65" s="5">
        <f t="shared" si="82"/>
        <v>8.3422649253006701E-41</v>
      </c>
      <c r="AS65" s="5">
        <f t="shared" si="82"/>
        <v>8.7116089259422846E-41</v>
      </c>
      <c r="AT65" s="5">
        <f t="shared" si="82"/>
        <v>9.0889529265838997E-41</v>
      </c>
      <c r="AU65" s="5">
        <f t="shared" si="82"/>
        <v>9.4742969272255145E-41</v>
      </c>
      <c r="AV65" s="5">
        <f t="shared" si="82"/>
        <v>9.8676409278670831E-41</v>
      </c>
      <c r="AW65" s="5">
        <f t="shared" si="82"/>
        <v>1.0268984928508697E-40</v>
      </c>
      <c r="AX65" s="5">
        <f t="shared" si="82"/>
        <v>1.0678328929150314E-40</v>
      </c>
      <c r="AY65" s="5">
        <f t="shared" si="82"/>
        <v>1.1095672929791929E-40</v>
      </c>
      <c r="AZ65" s="5">
        <f t="shared" si="82"/>
        <v>1.1521016930433494E-40</v>
      </c>
      <c r="BA65" s="5">
        <f t="shared" si="82"/>
        <v>1.1954360931075111E-40</v>
      </c>
      <c r="BB65" s="5">
        <f t="shared" si="82"/>
        <v>1.2395704931716728E-40</v>
      </c>
      <c r="BC65" s="5">
        <f t="shared" si="82"/>
        <v>1.2845048932358291E-40</v>
      </c>
      <c r="BD65" s="5">
        <f t="shared" si="82"/>
        <v>1.3302392932999908E-40</v>
      </c>
      <c r="BE65" s="5">
        <f t="shared" si="82"/>
        <v>1.3767736933641528E-40</v>
      </c>
      <c r="BF65" s="5">
        <f t="shared" ref="BF65:BU80" si="88">IF($E65=0, 0, ($E65/ROUND($E65/BF$3,0)-BF$3)^2)</f>
        <v>1.4241080934283145E-40</v>
      </c>
      <c r="BG65" s="5">
        <f t="shared" si="88"/>
        <v>1.4722424934924705E-40</v>
      </c>
      <c r="BH65" s="5">
        <f t="shared" si="88"/>
        <v>1.5211768935566324E-40</v>
      </c>
      <c r="BI65" s="5">
        <f t="shared" si="88"/>
        <v>1.5709112936207942E-40</v>
      </c>
      <c r="BJ65" s="5">
        <f t="shared" si="88"/>
        <v>1.6214456936849561E-40</v>
      </c>
      <c r="BK65" s="5">
        <f t="shared" si="88"/>
        <v>1.6727800937491119E-40</v>
      </c>
      <c r="BL65" s="5">
        <f t="shared" si="88"/>
        <v>1.7249144938132739E-40</v>
      </c>
      <c r="BM65" s="5">
        <f t="shared" si="88"/>
        <v>1.7778488938774359E-40</v>
      </c>
      <c r="BN65" s="5">
        <f t="shared" si="88"/>
        <v>1.8315832939415913E-40</v>
      </c>
      <c r="BO65" s="5">
        <f t="shared" si="88"/>
        <v>1.8861176940057533E-40</v>
      </c>
      <c r="BP65" s="5">
        <f t="shared" si="88"/>
        <v>1.9414520940699154E-40</v>
      </c>
      <c r="BQ65" s="5">
        <f t="shared" si="88"/>
        <v>1.9975864941340777E-40</v>
      </c>
      <c r="BR65" s="5">
        <f t="shared" si="88"/>
        <v>2.054520894198233E-40</v>
      </c>
      <c r="BS65" s="5">
        <f t="shared" si="88"/>
        <v>2.112255294262395E-40</v>
      </c>
      <c r="BT65" s="5">
        <f t="shared" si="88"/>
        <v>2.1707896943265573E-40</v>
      </c>
      <c r="BU65" s="5">
        <f t="shared" si="88"/>
        <v>2.2301240943907195E-40</v>
      </c>
      <c r="BV65" s="5">
        <f t="shared" si="79"/>
        <v>2.2902584944548742E-40</v>
      </c>
      <c r="BW65" s="5">
        <f t="shared" si="77"/>
        <v>2.3511928945190292E-40</v>
      </c>
      <c r="BX65" s="5">
        <f t="shared" si="77"/>
        <v>2.4129272945831913E-40</v>
      </c>
      <c r="BY65" s="5">
        <f t="shared" si="77"/>
        <v>2.4754616946473538E-40</v>
      </c>
      <c r="BZ65" s="5">
        <f t="shared" si="77"/>
        <v>2.5387960947115083E-40</v>
      </c>
      <c r="CA65" s="5">
        <f t="shared" si="77"/>
        <v>2.6029304947756705E-40</v>
      </c>
      <c r="CB65" s="5">
        <f t="shared" si="77"/>
        <v>2.667864894839833E-40</v>
      </c>
      <c r="CC65" s="5">
        <f t="shared" si="77"/>
        <v>4.114000881866489E-40</v>
      </c>
      <c r="CD65" s="5">
        <f t="shared" si="77"/>
        <v>4.0332688819466963E-40</v>
      </c>
      <c r="CE65" s="5">
        <f t="shared" si="77"/>
        <v>3.9533368820268938E-40</v>
      </c>
      <c r="CF65" s="5">
        <f t="shared" si="77"/>
        <v>3.8742048821070919E-40</v>
      </c>
      <c r="CG65" s="5">
        <f t="shared" si="77"/>
        <v>3.7958728821872989E-40</v>
      </c>
      <c r="CH65" s="5">
        <f t="shared" si="77"/>
        <v>3.7183408822674959E-40</v>
      </c>
      <c r="CI65" s="5">
        <f t="shared" si="77"/>
        <v>3.641608882347694E-40</v>
      </c>
      <c r="CJ65" s="5">
        <f t="shared" si="77"/>
        <v>3.5656768824278916E-40</v>
      </c>
      <c r="CK65" s="5">
        <f t="shared" si="77"/>
        <v>3.4905448825080984E-40</v>
      </c>
      <c r="CL65" s="5">
        <f t="shared" si="83"/>
        <v>3.4162128825882961E-40</v>
      </c>
      <c r="CM65" s="5">
        <f t="shared" si="83"/>
        <v>3.3426808826684941E-40</v>
      </c>
      <c r="CN65" s="5">
        <f t="shared" si="83"/>
        <v>3.2699488827486919E-40</v>
      </c>
      <c r="CO65" s="5">
        <f t="shared" si="83"/>
        <v>3.1980168828288982E-40</v>
      </c>
      <c r="CP65" s="5">
        <f t="shared" si="83"/>
        <v>3.1268848829090962E-40</v>
      </c>
      <c r="CQ65" s="5">
        <f t="shared" si="83"/>
        <v>3.056552882989294E-40</v>
      </c>
      <c r="CR65" s="5">
        <f t="shared" si="83"/>
        <v>2.9870208830694921E-40</v>
      </c>
      <c r="CS65" s="5">
        <f t="shared" si="83"/>
        <v>2.9182888831496982E-40</v>
      </c>
      <c r="CT65" s="5">
        <f t="shared" si="83"/>
        <v>2.8503568832298965E-40</v>
      </c>
      <c r="CU65" s="5">
        <f t="shared" si="83"/>
        <v>2.7832248833100945E-40</v>
      </c>
      <c r="CV65" s="5">
        <f t="shared" si="83"/>
        <v>2.7168928833903003E-40</v>
      </c>
      <c r="CW65" s="5">
        <f t="shared" si="83"/>
        <v>2.6513608834704985E-40</v>
      </c>
      <c r="CX65" s="5">
        <f t="shared" si="83"/>
        <v>2.5866288835506966E-40</v>
      </c>
      <c r="CY65" s="5">
        <f t="shared" si="85"/>
        <v>2.5226968836308945E-40</v>
      </c>
      <c r="CZ65" s="5">
        <f t="shared" si="85"/>
        <v>2.4595648837111005E-40</v>
      </c>
      <c r="DA65" s="5">
        <f t="shared" si="85"/>
        <v>2.3972328837912986E-40</v>
      </c>
      <c r="DB65" s="5">
        <f t="shared" si="85"/>
        <v>2.3357008838714969E-40</v>
      </c>
      <c r="DC65" s="5">
        <f t="shared" si="85"/>
        <v>2.2749688839516952E-40</v>
      </c>
      <c r="DD65" s="5">
        <f t="shared" si="85"/>
        <v>2.2150368840319006E-40</v>
      </c>
      <c r="DE65" s="5">
        <f t="shared" si="85"/>
        <v>2.1559048841120989E-40</v>
      </c>
      <c r="DF65" s="5">
        <f t="shared" si="85"/>
        <v>2.0975728841922972E-40</v>
      </c>
      <c r="DG65" s="5">
        <f t="shared" si="85"/>
        <v>2.0400408842725026E-40</v>
      </c>
      <c r="DH65" s="5">
        <f t="shared" si="85"/>
        <v>1.9833088843527005E-40</v>
      </c>
    </row>
    <row r="66" spans="2:112" x14ac:dyDescent="0.25">
      <c r="B66" s="5">
        <f>'goccia (8)'!M19</f>
        <v>7.0516610407174281E-19</v>
      </c>
      <c r="D66">
        <f t="shared" si="64"/>
        <v>84</v>
      </c>
      <c r="E66" s="5">
        <f t="shared" si="50"/>
        <v>7.0516610407174281E-19</v>
      </c>
      <c r="F66" s="107">
        <f t="shared" si="53"/>
        <v>7.0516610407174278</v>
      </c>
      <c r="G66" s="35"/>
      <c r="H66" s="100">
        <f t="shared" si="54"/>
        <v>1.4103322081434857E-19</v>
      </c>
      <c r="I66" s="35"/>
      <c r="J66" s="6"/>
      <c r="L66" s="5">
        <f t="shared" si="87"/>
        <v>8.0403128964231632E-41</v>
      </c>
      <c r="M66" s="5">
        <f t="shared" si="87"/>
        <v>8.4029840638492329E-41</v>
      </c>
      <c r="N66" s="5">
        <f t="shared" si="87"/>
        <v>8.7736552312752575E-41</v>
      </c>
      <c r="O66" s="5">
        <f t="shared" si="87"/>
        <v>9.1523263987013266E-41</v>
      </c>
      <c r="P66" s="5">
        <f t="shared" si="87"/>
        <v>9.5389975661273973E-41</v>
      </c>
      <c r="Q66" s="5">
        <f t="shared" si="87"/>
        <v>9.9336687335534677E-41</v>
      </c>
      <c r="R66" s="5">
        <f t="shared" si="87"/>
        <v>1.033633990097949E-40</v>
      </c>
      <c r="S66" s="5">
        <f t="shared" si="87"/>
        <v>1.0747011068405559E-40</v>
      </c>
      <c r="T66" s="5">
        <f t="shared" si="87"/>
        <v>1.116568223583163E-40</v>
      </c>
      <c r="U66" s="5">
        <f t="shared" si="87"/>
        <v>1.1592353403257701E-40</v>
      </c>
      <c r="V66" s="5">
        <f t="shared" si="87"/>
        <v>1.2027024570683721E-40</v>
      </c>
      <c r="W66" s="5">
        <f t="shared" si="87"/>
        <v>1.2469695738109792E-40</v>
      </c>
      <c r="X66" s="5">
        <f t="shared" si="87"/>
        <v>1.2920366905535865E-40</v>
      </c>
      <c r="Y66" s="5">
        <f t="shared" si="87"/>
        <v>1.3379038072961938E-40</v>
      </c>
      <c r="Z66" s="5">
        <f t="shared" si="87"/>
        <v>1.3845709240387953E-40</v>
      </c>
      <c r="AA66" s="5">
        <f t="shared" si="87"/>
        <v>1.4320380407814026E-40</v>
      </c>
      <c r="AB66" s="5">
        <f t="shared" si="86"/>
        <v>1.48030515752401E-40</v>
      </c>
      <c r="AC66" s="5">
        <f t="shared" si="86"/>
        <v>1.5293722742666115E-40</v>
      </c>
      <c r="AD66" s="5">
        <f t="shared" si="86"/>
        <v>1.5792393910092188E-40</v>
      </c>
      <c r="AE66" s="5">
        <f t="shared" si="86"/>
        <v>1.6299065077518261E-40</v>
      </c>
      <c r="AF66" s="5">
        <f t="shared" si="86"/>
        <v>1.6813736244944336E-40</v>
      </c>
      <c r="AG66" s="5">
        <f t="shared" si="86"/>
        <v>1.7336407412370347E-40</v>
      </c>
      <c r="AH66" s="5">
        <f t="shared" si="86"/>
        <v>1.7867078579796423E-40</v>
      </c>
      <c r="AI66" s="5">
        <f t="shared" si="86"/>
        <v>1.8405749747222497E-40</v>
      </c>
      <c r="AJ66" s="5">
        <f t="shared" si="86"/>
        <v>1.8952420914648574E-40</v>
      </c>
      <c r="AK66" s="5">
        <f t="shared" si="86"/>
        <v>1.950709208207458E-40</v>
      </c>
      <c r="AL66" s="5">
        <f t="shared" si="86"/>
        <v>2.0069763249500658E-40</v>
      </c>
      <c r="AM66" s="5">
        <f t="shared" si="86"/>
        <v>2.0640434416926735E-40</v>
      </c>
      <c r="AN66" s="5">
        <f t="shared" si="86"/>
        <v>2.1219105584352741E-40</v>
      </c>
      <c r="AO66" s="5">
        <f t="shared" si="86"/>
        <v>2.1805776751778815E-40</v>
      </c>
      <c r="AP66" s="5">
        <f t="shared" si="86"/>
        <v>2.2400447919204892E-40</v>
      </c>
      <c r="AQ66" s="5">
        <f t="shared" ref="AQ66:BF81" si="89">IF($E66=0, 0, ($E66/ROUND($E66/AQ$3,0)-AQ$3)^2)</f>
        <v>2.3003119086630971E-40</v>
      </c>
      <c r="AR66" s="5">
        <f t="shared" si="89"/>
        <v>2.3613790254056976E-40</v>
      </c>
      <c r="AS66" s="5">
        <f t="shared" si="89"/>
        <v>2.4232461421483052E-40</v>
      </c>
      <c r="AT66" s="5">
        <f t="shared" si="89"/>
        <v>3.7991958650786415E-40</v>
      </c>
      <c r="AU66" s="5">
        <f t="shared" si="89"/>
        <v>3.7216297610068965E-40</v>
      </c>
      <c r="AV66" s="5">
        <f t="shared" si="89"/>
        <v>3.6448636569351603E-40</v>
      </c>
      <c r="AW66" s="5">
        <f t="shared" si="89"/>
        <v>3.5688975528634149E-40</v>
      </c>
      <c r="AX66" s="5">
        <f t="shared" si="89"/>
        <v>3.4937314487916699E-40</v>
      </c>
      <c r="AY66" s="5">
        <f t="shared" si="89"/>
        <v>3.4193653447199247E-40</v>
      </c>
      <c r="AZ66" s="5">
        <f t="shared" si="89"/>
        <v>3.3457992406481883E-40</v>
      </c>
      <c r="BA66" s="5">
        <f t="shared" si="89"/>
        <v>3.2730331365764429E-40</v>
      </c>
      <c r="BB66" s="5">
        <f t="shared" si="89"/>
        <v>3.2010670325046977E-40</v>
      </c>
      <c r="BC66" s="5">
        <f t="shared" si="89"/>
        <v>3.1299009284329613E-40</v>
      </c>
      <c r="BD66" s="5">
        <f t="shared" si="89"/>
        <v>3.0595348243612163E-40</v>
      </c>
      <c r="BE66" s="5">
        <f t="shared" si="89"/>
        <v>2.9899687202894711E-40</v>
      </c>
      <c r="BF66" s="5">
        <f t="shared" si="89"/>
        <v>2.9212026162177257E-40</v>
      </c>
      <c r="BG66" s="5">
        <f t="shared" si="88"/>
        <v>2.8532365121459892E-40</v>
      </c>
      <c r="BH66" s="5">
        <f t="shared" si="88"/>
        <v>2.786070408074244E-40</v>
      </c>
      <c r="BI66" s="5">
        <f t="shared" si="88"/>
        <v>2.7197043040024991E-40</v>
      </c>
      <c r="BJ66" s="5">
        <f t="shared" si="88"/>
        <v>2.654138199930754E-40</v>
      </c>
      <c r="BK66" s="5">
        <f t="shared" si="88"/>
        <v>2.5893720958590169E-40</v>
      </c>
      <c r="BL66" s="5">
        <f t="shared" si="88"/>
        <v>2.525405991787272E-40</v>
      </c>
      <c r="BM66" s="5">
        <f t="shared" si="88"/>
        <v>2.4622398877155273E-40</v>
      </c>
      <c r="BN66" s="5">
        <f t="shared" si="88"/>
        <v>2.3998737836437899E-40</v>
      </c>
      <c r="BO66" s="5">
        <f t="shared" si="88"/>
        <v>2.3383076795720449E-40</v>
      </c>
      <c r="BP66" s="5">
        <f t="shared" si="88"/>
        <v>2.2775415755003002E-40</v>
      </c>
      <c r="BQ66" s="5">
        <f t="shared" si="88"/>
        <v>2.2175754714285554E-40</v>
      </c>
      <c r="BR66" s="5">
        <f t="shared" si="88"/>
        <v>2.1584093673568178E-40</v>
      </c>
      <c r="BS66" s="5">
        <f t="shared" si="88"/>
        <v>2.1000432632850731E-40</v>
      </c>
      <c r="BT66" s="5">
        <f t="shared" si="88"/>
        <v>2.0424771592133283E-40</v>
      </c>
      <c r="BU66" s="5">
        <f t="shared" si="88"/>
        <v>1.9857110551415838E-40</v>
      </c>
      <c r="BV66" s="5">
        <f t="shared" si="79"/>
        <v>1.9297449510698456E-40</v>
      </c>
      <c r="BW66" s="5">
        <f t="shared" si="77"/>
        <v>1.8745788469981077E-40</v>
      </c>
      <c r="BX66" s="5">
        <f t="shared" si="77"/>
        <v>1.8202127429263629E-40</v>
      </c>
      <c r="BY66" s="5">
        <f t="shared" si="77"/>
        <v>1.7666466388546185E-40</v>
      </c>
      <c r="BZ66" s="5">
        <f t="shared" si="77"/>
        <v>1.7138805347828801E-40</v>
      </c>
      <c r="CA66" s="5">
        <f t="shared" si="77"/>
        <v>1.6619144307111356E-40</v>
      </c>
      <c r="CB66" s="5">
        <f t="shared" si="77"/>
        <v>1.6107483266393909E-40</v>
      </c>
      <c r="CC66" s="5">
        <f t="shared" si="77"/>
        <v>1.5603822225676465E-40</v>
      </c>
      <c r="CD66" s="5">
        <f t="shared" si="77"/>
        <v>1.510816118495908E-40</v>
      </c>
      <c r="CE66" s="5">
        <f t="shared" si="77"/>
        <v>1.4620500144241635E-40</v>
      </c>
      <c r="CF66" s="5">
        <f t="shared" si="77"/>
        <v>1.4140839103524191E-40</v>
      </c>
      <c r="CG66" s="5">
        <f t="shared" si="77"/>
        <v>1.3669178062806802E-40</v>
      </c>
      <c r="CH66" s="5">
        <f t="shared" si="77"/>
        <v>1.3205517022089357E-40</v>
      </c>
      <c r="CI66" s="5">
        <f t="shared" si="77"/>
        <v>1.2749855981371915E-40</v>
      </c>
      <c r="CJ66" s="5">
        <f t="shared" si="77"/>
        <v>1.2302194940654471E-40</v>
      </c>
      <c r="CK66" s="5">
        <f t="shared" si="77"/>
        <v>1.1862533899937081E-40</v>
      </c>
      <c r="CL66" s="5">
        <f t="shared" si="83"/>
        <v>1.1430872859219639E-40</v>
      </c>
      <c r="CM66" s="5">
        <f t="shared" si="83"/>
        <v>1.1007211818502195E-40</v>
      </c>
      <c r="CN66" s="5">
        <f t="shared" si="83"/>
        <v>1.0591550777784754E-40</v>
      </c>
      <c r="CO66" s="5">
        <f t="shared" si="83"/>
        <v>1.018388973706736E-40</v>
      </c>
      <c r="CP66" s="5">
        <f t="shared" si="83"/>
        <v>9.7842286963499183E-41</v>
      </c>
      <c r="CQ66" s="5">
        <f t="shared" si="83"/>
        <v>9.3925676556324772E-41</v>
      </c>
      <c r="CR66" s="5">
        <f t="shared" si="83"/>
        <v>9.0089066149150357E-41</v>
      </c>
      <c r="CS66" s="5">
        <f t="shared" si="83"/>
        <v>8.6332455741976397E-41</v>
      </c>
      <c r="CT66" s="5">
        <f t="shared" si="83"/>
        <v>8.2655845334801985E-41</v>
      </c>
      <c r="CU66" s="5">
        <f t="shared" si="83"/>
        <v>7.905923492762759E-41</v>
      </c>
      <c r="CV66" s="5">
        <f t="shared" si="83"/>
        <v>7.554262452045361E-41</v>
      </c>
      <c r="CW66" s="5">
        <f t="shared" si="83"/>
        <v>7.2106014113279207E-41</v>
      </c>
      <c r="CX66" s="5">
        <f t="shared" si="83"/>
        <v>6.8749403706104812E-41</v>
      </c>
      <c r="CY66" s="5">
        <f t="shared" si="85"/>
        <v>6.5472793298930423E-41</v>
      </c>
      <c r="CZ66" s="5">
        <f t="shared" si="85"/>
        <v>6.2276182891756407E-41</v>
      </c>
      <c r="DA66" s="5">
        <f t="shared" si="85"/>
        <v>5.9159572484582021E-41</v>
      </c>
      <c r="DB66" s="5">
        <f t="shared" si="85"/>
        <v>5.6122962077407632E-41</v>
      </c>
      <c r="DC66" s="5">
        <f t="shared" si="85"/>
        <v>5.3166351670233259E-41</v>
      </c>
      <c r="DD66" s="5">
        <f t="shared" si="85"/>
        <v>5.0289741263059219E-41</v>
      </c>
      <c r="DE66" s="5">
        <f t="shared" si="85"/>
        <v>4.749313085588485E-41</v>
      </c>
      <c r="DF66" s="5">
        <f t="shared" si="85"/>
        <v>4.4776520448710471E-41</v>
      </c>
      <c r="DG66" s="5">
        <f t="shared" si="85"/>
        <v>4.2139910041536415E-41</v>
      </c>
      <c r="DH66" s="5">
        <f t="shared" si="85"/>
        <v>3.9583299634362045E-41</v>
      </c>
    </row>
    <row r="67" spans="2:112" x14ac:dyDescent="0.25">
      <c r="B67" s="5">
        <f>'goccia (8)'!S16</f>
        <v>7.5870164328242351E-19</v>
      </c>
      <c r="D67">
        <f t="shared" si="64"/>
        <v>85</v>
      </c>
      <c r="E67" s="5">
        <f t="shared" si="50"/>
        <v>7.5870164328242351E-19</v>
      </c>
      <c r="F67" s="107">
        <f t="shared" si="53"/>
        <v>7.5870164328242353</v>
      </c>
      <c r="G67" s="35"/>
      <c r="H67" s="100">
        <f t="shared" si="54"/>
        <v>1.5174032865648469E-19</v>
      </c>
      <c r="I67" s="35"/>
      <c r="J67" s="6"/>
      <c r="L67" s="5">
        <f t="shared" si="87"/>
        <v>3.0287438325818275E-42</v>
      </c>
      <c r="M67" s="5">
        <f t="shared" si="87"/>
        <v>2.3726123699879286E-42</v>
      </c>
      <c r="N67" s="5">
        <f t="shared" si="87"/>
        <v>1.7964809073940997E-42</v>
      </c>
      <c r="O67" s="5">
        <f t="shared" si="87"/>
        <v>1.3003494448002017E-42</v>
      </c>
      <c r="P67" s="5">
        <f t="shared" si="87"/>
        <v>8.8421798220630909E-43</v>
      </c>
      <c r="Q67" s="5">
        <f t="shared" si="87"/>
        <v>5.4808651961242173E-43</v>
      </c>
      <c r="R67" s="5">
        <f t="shared" si="87"/>
        <v>2.9195505701856577E-43</v>
      </c>
      <c r="S67" s="5">
        <f t="shared" si="87"/>
        <v>1.1582359442467946E-43</v>
      </c>
      <c r="T67" s="5">
        <f t="shared" si="87"/>
        <v>1.9692131830798461E-44</v>
      </c>
      <c r="U67" s="5">
        <f t="shared" si="87"/>
        <v>3.5606692369227798E-45</v>
      </c>
      <c r="V67" s="5">
        <f t="shared" si="87"/>
        <v>6.7429206643039912E-44</v>
      </c>
      <c r="W67" s="5">
        <f t="shared" si="87"/>
        <v>2.1129774404916523E-43</v>
      </c>
      <c r="X67" s="5">
        <f t="shared" si="87"/>
        <v>4.3516628145529588E-43</v>
      </c>
      <c r="Y67" s="5">
        <f t="shared" si="87"/>
        <v>7.3903481886143183E-43</v>
      </c>
      <c r="Z67" s="5">
        <f t="shared" si="87"/>
        <v>1.1229033562675221E-42</v>
      </c>
      <c r="AA67" s="5">
        <f t="shared" si="87"/>
        <v>1.5867718936736589E-42</v>
      </c>
      <c r="AB67" s="5">
        <f t="shared" si="86"/>
        <v>2.1306404310798012E-42</v>
      </c>
      <c r="AC67" s="5">
        <f t="shared" si="86"/>
        <v>2.754508968485869E-42</v>
      </c>
      <c r="AD67" s="5">
        <f t="shared" si="86"/>
        <v>3.4583775058920118E-42</v>
      </c>
      <c r="AE67" s="5">
        <f t="shared" si="86"/>
        <v>4.2422460432981606E-42</v>
      </c>
      <c r="AF67" s="5">
        <f t="shared" si="86"/>
        <v>5.1061145807043148E-42</v>
      </c>
      <c r="AG67" s="5">
        <f t="shared" si="86"/>
        <v>6.0499831181103551E-42</v>
      </c>
      <c r="AH67" s="5">
        <f t="shared" si="86"/>
        <v>7.0738516555165104E-42</v>
      </c>
      <c r="AI67" s="5">
        <f t="shared" si="86"/>
        <v>8.1777201929226697E-42</v>
      </c>
      <c r="AJ67" s="5">
        <f t="shared" si="86"/>
        <v>9.3615887303288357E-42</v>
      </c>
      <c r="AK67" s="5">
        <f t="shared" si="86"/>
        <v>1.0625457267734849E-41</v>
      </c>
      <c r="AL67" s="5">
        <f t="shared" si="86"/>
        <v>1.1969325805141015E-41</v>
      </c>
      <c r="AM67" s="5">
        <f t="shared" si="86"/>
        <v>1.3393194342547189E-41</v>
      </c>
      <c r="AN67" s="5">
        <f t="shared" si="86"/>
        <v>1.489706287995318E-41</v>
      </c>
      <c r="AO67" s="5">
        <f t="shared" si="86"/>
        <v>1.6480931417359351E-41</v>
      </c>
      <c r="AP67" s="5">
        <f t="shared" si="86"/>
        <v>1.8144799954765531E-41</v>
      </c>
      <c r="AQ67" s="5">
        <f t="shared" si="89"/>
        <v>1.9888668492171713E-41</v>
      </c>
      <c r="AR67" s="5">
        <f t="shared" si="89"/>
        <v>2.1712537029577677E-41</v>
      </c>
      <c r="AS67" s="5">
        <f t="shared" si="89"/>
        <v>2.3616405566983864E-41</v>
      </c>
      <c r="AT67" s="5">
        <f t="shared" si="89"/>
        <v>2.5600274104390053E-41</v>
      </c>
      <c r="AU67" s="5">
        <f t="shared" si="89"/>
        <v>2.7664142641796248E-41</v>
      </c>
      <c r="AV67" s="5">
        <f t="shared" si="89"/>
        <v>2.9808011179202185E-41</v>
      </c>
      <c r="AW67" s="5">
        <f t="shared" si="89"/>
        <v>3.2031879716608378E-41</v>
      </c>
      <c r="AX67" s="5">
        <f t="shared" si="89"/>
        <v>3.4335748254014583E-41</v>
      </c>
      <c r="AY67" s="5">
        <f t="shared" si="89"/>
        <v>3.671961679142079E-41</v>
      </c>
      <c r="AZ67" s="5">
        <f t="shared" si="89"/>
        <v>3.9183485328826697E-41</v>
      </c>
      <c r="BA67" s="5">
        <f t="shared" si="89"/>
        <v>4.1727353866232907E-41</v>
      </c>
      <c r="BB67" s="5">
        <f t="shared" si="89"/>
        <v>4.4351222403639118E-41</v>
      </c>
      <c r="BC67" s="5">
        <f t="shared" si="89"/>
        <v>4.705509094104501E-41</v>
      </c>
      <c r="BD67" s="5">
        <f t="shared" si="89"/>
        <v>4.9838959478451219E-41</v>
      </c>
      <c r="BE67" s="5">
        <f t="shared" si="89"/>
        <v>5.2702828015857445E-41</v>
      </c>
      <c r="BF67" s="5">
        <f t="shared" si="89"/>
        <v>5.5646696553263667E-41</v>
      </c>
      <c r="BG67" s="5">
        <f t="shared" si="88"/>
        <v>5.8670565090669529E-41</v>
      </c>
      <c r="BH67" s="5">
        <f t="shared" si="88"/>
        <v>6.1774433628075754E-41</v>
      </c>
      <c r="BI67" s="5">
        <f t="shared" si="88"/>
        <v>6.4958302165481986E-41</v>
      </c>
      <c r="BJ67" s="5">
        <f t="shared" si="88"/>
        <v>6.8222170702888215E-41</v>
      </c>
      <c r="BK67" s="5">
        <f t="shared" si="88"/>
        <v>7.1566039240294052E-41</v>
      </c>
      <c r="BL67" s="5">
        <f t="shared" si="88"/>
        <v>7.4989907777700294E-41</v>
      </c>
      <c r="BM67" s="5">
        <f t="shared" si="88"/>
        <v>7.8493776315106532E-41</v>
      </c>
      <c r="BN67" s="5">
        <f t="shared" si="88"/>
        <v>8.2077644852512348E-41</v>
      </c>
      <c r="BO67" s="5">
        <f t="shared" si="88"/>
        <v>8.574151338991859E-41</v>
      </c>
      <c r="BP67" s="5">
        <f t="shared" si="88"/>
        <v>8.9485381927324837E-41</v>
      </c>
      <c r="BQ67" s="5">
        <f t="shared" si="88"/>
        <v>9.3309250464731081E-41</v>
      </c>
      <c r="BR67" s="5">
        <f t="shared" si="88"/>
        <v>9.7213119002136884E-41</v>
      </c>
      <c r="BS67" s="5">
        <f t="shared" si="88"/>
        <v>1.0119698753954312E-40</v>
      </c>
      <c r="BT67" s="5">
        <f t="shared" si="88"/>
        <v>1.0526085607694938E-40</v>
      </c>
      <c r="BU67" s="5">
        <f t="shared" si="88"/>
        <v>1.0940472461435566E-40</v>
      </c>
      <c r="BV67" s="5">
        <f t="shared" si="79"/>
        <v>1.1362859315176142E-40</v>
      </c>
      <c r="BW67" s="5">
        <f t="shared" si="77"/>
        <v>1.1793246168916716E-40</v>
      </c>
      <c r="BX67" s="5">
        <f t="shared" si="77"/>
        <v>1.2231633022657343E-40</v>
      </c>
      <c r="BY67" s="5">
        <f t="shared" si="77"/>
        <v>1.2678019876397968E-40</v>
      </c>
      <c r="BZ67" s="5">
        <f t="shared" si="77"/>
        <v>1.3132406730138542E-40</v>
      </c>
      <c r="CA67" s="5">
        <f t="shared" si="77"/>
        <v>1.3594793583879168E-40</v>
      </c>
      <c r="CB67" s="5">
        <f t="shared" si="77"/>
        <v>1.4065180437619796E-40</v>
      </c>
      <c r="CC67" s="5">
        <f t="shared" si="77"/>
        <v>1.4543567291360422E-40</v>
      </c>
      <c r="CD67" s="5">
        <f t="shared" si="77"/>
        <v>1.5029954145100992E-40</v>
      </c>
      <c r="CE67" s="5">
        <f t="shared" si="77"/>
        <v>1.552434099884162E-40</v>
      </c>
      <c r="CF67" s="5">
        <f t="shared" si="77"/>
        <v>1.602672785258225E-40</v>
      </c>
      <c r="CG67" s="5">
        <f t="shared" si="77"/>
        <v>1.6537114706322816E-40</v>
      </c>
      <c r="CH67" s="5">
        <f t="shared" si="77"/>
        <v>1.7055501560063445E-40</v>
      </c>
      <c r="CI67" s="5">
        <f t="shared" si="77"/>
        <v>1.7581888413804073E-40</v>
      </c>
      <c r="CJ67" s="5">
        <f t="shared" si="77"/>
        <v>1.8116275267544704E-40</v>
      </c>
      <c r="CK67" s="5">
        <f t="shared" si="77"/>
        <v>1.8658662121285266E-40</v>
      </c>
      <c r="CL67" s="5">
        <f t="shared" si="83"/>
        <v>1.9209048975025899E-40</v>
      </c>
      <c r="CM67" s="5">
        <f t="shared" si="83"/>
        <v>1.9767435828766529E-40</v>
      </c>
      <c r="CN67" s="5">
        <f t="shared" si="83"/>
        <v>2.0333822682507159E-40</v>
      </c>
      <c r="CO67" s="5">
        <f t="shared" si="83"/>
        <v>2.0908209536247722E-40</v>
      </c>
      <c r="CP67" s="5">
        <f t="shared" si="83"/>
        <v>2.1490596389988352E-40</v>
      </c>
      <c r="CQ67" s="5">
        <f t="shared" si="83"/>
        <v>2.2080983243728982E-40</v>
      </c>
      <c r="CR67" s="5">
        <f t="shared" si="83"/>
        <v>2.2679370097469614E-40</v>
      </c>
      <c r="CS67" s="5">
        <f t="shared" si="83"/>
        <v>2.3285756951210175E-40</v>
      </c>
      <c r="CT67" s="5">
        <f t="shared" si="83"/>
        <v>2.3900143804950809E-40</v>
      </c>
      <c r="CU67" s="5">
        <f t="shared" si="83"/>
        <v>2.4522530658691441E-40</v>
      </c>
      <c r="CV67" s="5">
        <f t="shared" si="83"/>
        <v>2.5152917512431998E-40</v>
      </c>
      <c r="CW67" s="5">
        <f t="shared" si="83"/>
        <v>2.5791304366172631E-40</v>
      </c>
      <c r="CX67" s="5">
        <f t="shared" si="83"/>
        <v>2.6437691219913263E-40</v>
      </c>
      <c r="CY67" s="5">
        <f t="shared" si="85"/>
        <v>2.7092078073653898E-40</v>
      </c>
      <c r="CZ67" s="5">
        <f t="shared" si="85"/>
        <v>2.775446492739445E-40</v>
      </c>
      <c r="DA67" s="5">
        <f t="shared" si="85"/>
        <v>2.8424851781135086E-40</v>
      </c>
      <c r="DB67" s="5">
        <f t="shared" si="85"/>
        <v>4.3578277692906919E-40</v>
      </c>
      <c r="DC67" s="5">
        <f t="shared" si="85"/>
        <v>4.2747261260082654E-40</v>
      </c>
      <c r="DD67" s="5">
        <f t="shared" si="85"/>
        <v>4.1924244827258495E-40</v>
      </c>
      <c r="DE67" s="5">
        <f t="shared" si="85"/>
        <v>4.1109228394434228E-40</v>
      </c>
      <c r="DF67" s="5">
        <f t="shared" si="85"/>
        <v>4.0302211961609967E-40</v>
      </c>
      <c r="DG67" s="5">
        <f t="shared" si="85"/>
        <v>3.9503195528785804E-40</v>
      </c>
      <c r="DH67" s="5">
        <f t="shared" si="85"/>
        <v>3.8712179095961541E-40</v>
      </c>
    </row>
    <row r="68" spans="2:112" x14ac:dyDescent="0.25">
      <c r="B68" s="5">
        <f>'goccia (8)'!S17</f>
        <v>7.889198467197674E-19</v>
      </c>
      <c r="D68">
        <f t="shared" si="64"/>
        <v>86</v>
      </c>
      <c r="E68" s="5">
        <f t="shared" si="50"/>
        <v>7.889198467197674E-19</v>
      </c>
      <c r="F68" s="107">
        <f t="shared" si="53"/>
        <v>7.8891984671976738</v>
      </c>
      <c r="G68" s="35"/>
      <c r="H68" s="100">
        <f t="shared" si="54"/>
        <v>1.5778396934395349E-19</v>
      </c>
      <c r="I68" s="35"/>
      <c r="J68" s="6"/>
      <c r="L68" s="5">
        <f t="shared" si="87"/>
        <v>6.0590178747607776E-41</v>
      </c>
      <c r="M68" s="5">
        <f t="shared" si="87"/>
        <v>5.7516591010026279E-41</v>
      </c>
      <c r="N68" s="5">
        <f t="shared" si="87"/>
        <v>5.4523003272445136E-41</v>
      </c>
      <c r="O68" s="5">
        <f t="shared" si="87"/>
        <v>5.1609415534863643E-41</v>
      </c>
      <c r="P68" s="5">
        <f t="shared" si="87"/>
        <v>4.8775827797282146E-41</v>
      </c>
      <c r="Q68" s="5">
        <f t="shared" si="87"/>
        <v>4.6022240059700666E-41</v>
      </c>
      <c r="R68" s="5">
        <f t="shared" si="87"/>
        <v>4.3348652322119499E-41</v>
      </c>
      <c r="S68" s="5">
        <f t="shared" si="87"/>
        <v>4.0755064584538012E-41</v>
      </c>
      <c r="T68" s="5">
        <f t="shared" si="87"/>
        <v>3.8241476846956531E-41</v>
      </c>
      <c r="U68" s="5">
        <f t="shared" si="87"/>
        <v>3.5807889109375057E-41</v>
      </c>
      <c r="V68" s="5">
        <f t="shared" si="87"/>
        <v>3.3454301371793865E-41</v>
      </c>
      <c r="W68" s="5">
        <f t="shared" si="87"/>
        <v>3.1180713634212395E-41</v>
      </c>
      <c r="X68" s="5">
        <f t="shared" si="87"/>
        <v>2.8987125896630925E-41</v>
      </c>
      <c r="Y68" s="5">
        <f t="shared" si="87"/>
        <v>2.6873538159049463E-41</v>
      </c>
      <c r="Z68" s="5">
        <f t="shared" si="87"/>
        <v>2.4839950421468246E-41</v>
      </c>
      <c r="AA68" s="5">
        <f t="shared" si="87"/>
        <v>2.2886362683886784E-41</v>
      </c>
      <c r="AB68" s="5">
        <f t="shared" si="86"/>
        <v>2.1012774946305326E-41</v>
      </c>
      <c r="AC68" s="5">
        <f t="shared" si="86"/>
        <v>1.9219187208724086E-41</v>
      </c>
      <c r="AD68" s="5">
        <f t="shared" si="86"/>
        <v>1.7505599471142631E-41</v>
      </c>
      <c r="AE68" s="5">
        <f t="shared" si="86"/>
        <v>1.587201173356118E-41</v>
      </c>
      <c r="AF68" s="5">
        <f t="shared" si="86"/>
        <v>1.4318423995979735E-41</v>
      </c>
      <c r="AG68" s="5">
        <f t="shared" si="86"/>
        <v>1.2844836258398468E-41</v>
      </c>
      <c r="AH68" s="5">
        <f t="shared" si="86"/>
        <v>1.1451248520817023E-41</v>
      </c>
      <c r="AI68" s="5">
        <f t="shared" si="86"/>
        <v>1.0137660783235584E-41</v>
      </c>
      <c r="AJ68" s="5">
        <f t="shared" si="86"/>
        <v>8.9040730456541511E-42</v>
      </c>
      <c r="AK68" s="5">
        <f t="shared" si="86"/>
        <v>7.750485308072857E-42</v>
      </c>
      <c r="AL68" s="5">
        <f t="shared" si="86"/>
        <v>6.6768975704914243E-42</v>
      </c>
      <c r="AM68" s="5">
        <f t="shared" si="86"/>
        <v>5.6833098329099969E-42</v>
      </c>
      <c r="AN68" s="5">
        <f t="shared" si="86"/>
        <v>4.7697220953286799E-42</v>
      </c>
      <c r="AO68" s="5">
        <f t="shared" si="86"/>
        <v>3.9361343577472536E-42</v>
      </c>
      <c r="AP68" s="5">
        <f t="shared" si="86"/>
        <v>3.1825466201658327E-42</v>
      </c>
      <c r="AQ68" s="5">
        <f t="shared" si="89"/>
        <v>2.5089588825844171E-42</v>
      </c>
      <c r="AR68" s="5">
        <f t="shared" si="89"/>
        <v>1.9153711450030734E-42</v>
      </c>
      <c r="AS68" s="5">
        <f t="shared" si="89"/>
        <v>1.401783407421659E-42</v>
      </c>
      <c r="AT68" s="5">
        <f t="shared" si="89"/>
        <v>9.6819566984024967E-43</v>
      </c>
      <c r="AU68" s="5">
        <f t="shared" si="89"/>
        <v>6.1460793225884564E-43</v>
      </c>
      <c r="AV68" s="5">
        <f t="shared" si="89"/>
        <v>3.4102019467747503E-43</v>
      </c>
      <c r="AW68" s="5">
        <f t="shared" si="89"/>
        <v>1.4743245709607205E-43</v>
      </c>
      <c r="AX68" s="5">
        <f t="shared" si="89"/>
        <v>3.3844719514674368E-44</v>
      </c>
      <c r="AY68" s="5">
        <f t="shared" si="89"/>
        <v>2.5698193328199411E-46</v>
      </c>
      <c r="AZ68" s="5">
        <f t="shared" si="89"/>
        <v>4.6669244351884531E-44</v>
      </c>
      <c r="BA68" s="5">
        <f t="shared" si="89"/>
        <v>1.7308150677049316E-43</v>
      </c>
      <c r="BB68" s="5">
        <f t="shared" si="89"/>
        <v>3.7949376918910707E-43</v>
      </c>
      <c r="BC68" s="5">
        <f t="shared" si="89"/>
        <v>6.6590603160768701E-43</v>
      </c>
      <c r="BD68" s="5">
        <f t="shared" si="89"/>
        <v>1.032318294026302E-42</v>
      </c>
      <c r="BE68" s="5">
        <f t="shared" si="89"/>
        <v>1.4787305564449223E-42</v>
      </c>
      <c r="BF68" s="5">
        <f t="shared" si="89"/>
        <v>2.0051428188635477E-42</v>
      </c>
      <c r="BG68" s="5">
        <f t="shared" si="88"/>
        <v>2.6115550812821009E-42</v>
      </c>
      <c r="BH68" s="5">
        <f t="shared" si="88"/>
        <v>3.2979673437007271E-42</v>
      </c>
      <c r="BI68" s="5">
        <f t="shared" si="88"/>
        <v>4.0643796061193593E-42</v>
      </c>
      <c r="BJ68" s="5">
        <f t="shared" si="88"/>
        <v>4.9107918685379961E-42</v>
      </c>
      <c r="BK68" s="5">
        <f t="shared" si="88"/>
        <v>5.8372041309565223E-42</v>
      </c>
      <c r="BL68" s="5">
        <f t="shared" si="88"/>
        <v>6.8436163933751609E-42</v>
      </c>
      <c r="BM68" s="5">
        <f t="shared" si="88"/>
        <v>7.9300286557938036E-42</v>
      </c>
      <c r="BN68" s="5">
        <f t="shared" si="88"/>
        <v>9.0964409182123076E-42</v>
      </c>
      <c r="BO68" s="5">
        <f t="shared" si="88"/>
        <v>1.0342853180630952E-41</v>
      </c>
      <c r="BP68" s="5">
        <f t="shared" si="88"/>
        <v>1.1669265443049602E-41</v>
      </c>
      <c r="BQ68" s="5">
        <f t="shared" si="88"/>
        <v>1.3075677705468257E-41</v>
      </c>
      <c r="BR68" s="5">
        <f t="shared" si="88"/>
        <v>1.4562089967886733E-41</v>
      </c>
      <c r="BS68" s="5">
        <f t="shared" si="88"/>
        <v>1.6128502230305391E-41</v>
      </c>
      <c r="BT68" s="5">
        <f t="shared" si="88"/>
        <v>1.7774914492724051E-41</v>
      </c>
      <c r="BU68" s="5">
        <f t="shared" si="88"/>
        <v>1.9501326755142717E-41</v>
      </c>
      <c r="BV68" s="5">
        <f t="shared" si="79"/>
        <v>2.1307739017561168E-41</v>
      </c>
      <c r="BW68" s="5">
        <f t="shared" si="77"/>
        <v>2.3194151279979605E-41</v>
      </c>
      <c r="BX68" s="5">
        <f t="shared" si="77"/>
        <v>2.5160563542398266E-41</v>
      </c>
      <c r="BY68" s="5">
        <f t="shared" si="77"/>
        <v>2.7206975804816933E-41</v>
      </c>
      <c r="BZ68" s="5">
        <f t="shared" si="77"/>
        <v>2.9333388067235347E-41</v>
      </c>
      <c r="CA68" s="5">
        <f t="shared" si="77"/>
        <v>3.1539800329654018E-41</v>
      </c>
      <c r="CB68" s="5">
        <f t="shared" si="77"/>
        <v>3.3826212592072695E-41</v>
      </c>
      <c r="CC68" s="5">
        <f t="shared" si="77"/>
        <v>3.6192624854491373E-41</v>
      </c>
      <c r="CD68" s="5">
        <f t="shared" si="77"/>
        <v>3.8639037116909762E-41</v>
      </c>
      <c r="CE68" s="5">
        <f t="shared" si="77"/>
        <v>4.1165449379328439E-41</v>
      </c>
      <c r="CF68" s="5">
        <f t="shared" si="77"/>
        <v>4.3771861641747127E-41</v>
      </c>
      <c r="CG68" s="5">
        <f t="shared" si="77"/>
        <v>4.645827390416549E-41</v>
      </c>
      <c r="CH68" s="5">
        <f t="shared" si="77"/>
        <v>4.9224686166584182E-41</v>
      </c>
      <c r="CI68" s="5">
        <f t="shared" si="77"/>
        <v>5.2071098429002869E-41</v>
      </c>
      <c r="CJ68" s="5">
        <f t="shared" si="77"/>
        <v>5.4997510691421573E-41</v>
      </c>
      <c r="CK68" s="5">
        <f t="shared" si="77"/>
        <v>5.8003922953839907E-41</v>
      </c>
      <c r="CL68" s="5">
        <f t="shared" si="83"/>
        <v>6.1090335216258604E-41</v>
      </c>
      <c r="CM68" s="5">
        <f t="shared" si="83"/>
        <v>6.4256747478677308E-41</v>
      </c>
      <c r="CN68" s="5">
        <f t="shared" si="83"/>
        <v>6.7503159741096019E-41</v>
      </c>
      <c r="CO68" s="5">
        <f t="shared" si="83"/>
        <v>7.0829572003514328E-41</v>
      </c>
      <c r="CP68" s="5">
        <f t="shared" si="83"/>
        <v>7.4235984265933042E-41</v>
      </c>
      <c r="CQ68" s="5">
        <f t="shared" si="83"/>
        <v>7.7722396528351762E-41</v>
      </c>
      <c r="CR68" s="5">
        <f t="shared" si="83"/>
        <v>8.1288808790770478E-41</v>
      </c>
      <c r="CS68" s="5">
        <f t="shared" si="83"/>
        <v>8.4935221053188763E-41</v>
      </c>
      <c r="CT68" s="5">
        <f t="shared" si="83"/>
        <v>8.8661633315607483E-41</v>
      </c>
      <c r="CU68" s="5">
        <f t="shared" si="83"/>
        <v>9.2468045578026209E-41</v>
      </c>
      <c r="CV68" s="5">
        <f t="shared" si="83"/>
        <v>9.6354457840444473E-41</v>
      </c>
      <c r="CW68" s="5">
        <f t="shared" si="83"/>
        <v>1.0032087010286319E-40</v>
      </c>
      <c r="CX68" s="5">
        <f t="shared" si="83"/>
        <v>1.0436728236528194E-40</v>
      </c>
      <c r="CY68" s="5">
        <f t="shared" si="85"/>
        <v>1.0849369462770067E-40</v>
      </c>
      <c r="CZ68" s="5">
        <f t="shared" si="85"/>
        <v>1.127001068901189E-40</v>
      </c>
      <c r="DA68" s="5">
        <f t="shared" si="85"/>
        <v>1.1698651915253764E-40</v>
      </c>
      <c r="DB68" s="5">
        <f t="shared" si="85"/>
        <v>1.213529314149564E-40</v>
      </c>
      <c r="DC68" s="5">
        <f t="shared" si="85"/>
        <v>1.2579934367737516E-40</v>
      </c>
      <c r="DD68" s="5">
        <f t="shared" si="85"/>
        <v>1.3032575593979335E-40</v>
      </c>
      <c r="DE68" s="5">
        <f t="shared" si="85"/>
        <v>1.349321682022121E-40</v>
      </c>
      <c r="DF68" s="5">
        <f t="shared" si="85"/>
        <v>1.3961858046463086E-40</v>
      </c>
      <c r="DG68" s="5">
        <f t="shared" si="85"/>
        <v>1.4438499272704905E-40</v>
      </c>
      <c r="DH68" s="5">
        <f t="shared" si="85"/>
        <v>1.492314049894678E-40</v>
      </c>
    </row>
    <row r="69" spans="2:112" x14ac:dyDescent="0.25">
      <c r="B69" s="5">
        <f>'goccia (8)'!S18</f>
        <v>7.5016328404615843E-19</v>
      </c>
      <c r="D69">
        <f t="shared" si="64"/>
        <v>87</v>
      </c>
      <c r="E69" s="5">
        <f t="shared" si="50"/>
        <v>7.5016328404615843E-19</v>
      </c>
      <c r="F69" s="107">
        <f t="shared" si="53"/>
        <v>7.5016328404615846</v>
      </c>
      <c r="G69" s="35"/>
      <c r="H69" s="69">
        <f t="shared" si="54"/>
        <v>1.5003265680923169E-19</v>
      </c>
      <c r="I69" s="35"/>
      <c r="J69" s="6"/>
      <c r="L69" s="5">
        <f t="shared" si="87"/>
        <v>1.0664671891953058E-45</v>
      </c>
      <c r="M69" s="5">
        <f t="shared" si="87"/>
        <v>2.8003743496519615E-44</v>
      </c>
      <c r="N69" s="5">
        <f t="shared" si="87"/>
        <v>1.3494101980383155E-43</v>
      </c>
      <c r="O69" s="5">
        <f t="shared" si="87"/>
        <v>3.2187829611115684E-43</v>
      </c>
      <c r="P69" s="5">
        <f t="shared" si="87"/>
        <v>5.8881557241848747E-43</v>
      </c>
      <c r="Q69" s="5">
        <f t="shared" si="87"/>
        <v>9.3575284872582336E-43</v>
      </c>
      <c r="R69" s="5">
        <f t="shared" si="87"/>
        <v>1.3626901250331084E-42</v>
      </c>
      <c r="S69" s="5">
        <f t="shared" si="87"/>
        <v>1.8696274013404454E-42</v>
      </c>
      <c r="T69" s="5">
        <f t="shared" si="87"/>
        <v>2.4565646776477877E-42</v>
      </c>
      <c r="U69" s="5">
        <f t="shared" si="87"/>
        <v>3.1235019539551353E-42</v>
      </c>
      <c r="V69" s="5">
        <f t="shared" si="87"/>
        <v>3.870439230262393E-42</v>
      </c>
      <c r="W69" s="5">
        <f t="shared" si="87"/>
        <v>4.6973765065697421E-42</v>
      </c>
      <c r="X69" s="5">
        <f t="shared" si="87"/>
        <v>5.6043137828770959E-42</v>
      </c>
      <c r="Y69" s="5">
        <f t="shared" si="87"/>
        <v>6.591251059184455E-42</v>
      </c>
      <c r="Z69" s="5">
        <f t="shared" si="87"/>
        <v>7.6581883354916856E-42</v>
      </c>
      <c r="AA69" s="5">
        <f t="shared" si="87"/>
        <v>8.8051256117990465E-42</v>
      </c>
      <c r="AB69" s="5">
        <f t="shared" si="86"/>
        <v>1.0032062888106411E-41</v>
      </c>
      <c r="AC69" s="5">
        <f t="shared" si="86"/>
        <v>1.133900016441362E-41</v>
      </c>
      <c r="AD69" s="5">
        <f t="shared" si="86"/>
        <v>1.2725937440720988E-41</v>
      </c>
      <c r="AE69" s="5">
        <f t="shared" si="86"/>
        <v>1.4192874717028357E-41</v>
      </c>
      <c r="AF69" s="5">
        <f t="shared" si="86"/>
        <v>1.5739811993335736E-41</v>
      </c>
      <c r="AG69" s="5">
        <f t="shared" si="86"/>
        <v>1.7366749269642917E-41</v>
      </c>
      <c r="AH69" s="5">
        <f t="shared" si="86"/>
        <v>1.9073686545950294E-41</v>
      </c>
      <c r="AI69" s="5">
        <f t="shared" si="86"/>
        <v>2.086062382225768E-41</v>
      </c>
      <c r="AJ69" s="5">
        <f t="shared" si="86"/>
        <v>2.2727561098565067E-41</v>
      </c>
      <c r="AK69" s="5">
        <f t="shared" si="86"/>
        <v>2.4674498374872224E-41</v>
      </c>
      <c r="AL69" s="5">
        <f t="shared" si="86"/>
        <v>2.6701435651179612E-41</v>
      </c>
      <c r="AM69" s="5">
        <f t="shared" si="86"/>
        <v>2.8808372927487006E-41</v>
      </c>
      <c r="AN69" s="5">
        <f t="shared" si="86"/>
        <v>3.0995310203794137E-41</v>
      </c>
      <c r="AO69" s="5">
        <f t="shared" si="86"/>
        <v>3.3262247480101535E-41</v>
      </c>
      <c r="AP69" s="5">
        <f t="shared" si="86"/>
        <v>3.5609184756408939E-41</v>
      </c>
      <c r="AQ69" s="5">
        <f t="shared" si="89"/>
        <v>3.8036122032716344E-41</v>
      </c>
      <c r="AR69" s="5">
        <f t="shared" si="89"/>
        <v>4.0543059309023451E-41</v>
      </c>
      <c r="AS69" s="5">
        <f t="shared" si="89"/>
        <v>4.3129996585330854E-41</v>
      </c>
      <c r="AT69" s="5">
        <f t="shared" si="89"/>
        <v>4.5796933861638269E-41</v>
      </c>
      <c r="AU69" s="5">
        <f t="shared" si="89"/>
        <v>4.8543871137945691E-41</v>
      </c>
      <c r="AV69" s="5">
        <f t="shared" si="89"/>
        <v>5.1370808414252768E-41</v>
      </c>
      <c r="AW69" s="5">
        <f t="shared" si="89"/>
        <v>5.4277745690560188E-41</v>
      </c>
      <c r="AX69" s="5">
        <f t="shared" si="89"/>
        <v>5.7264682966867614E-41</v>
      </c>
      <c r="AY69" s="5">
        <f t="shared" si="89"/>
        <v>6.0331620243175037E-41</v>
      </c>
      <c r="AZ69" s="5">
        <f t="shared" si="89"/>
        <v>6.3478557519482089E-41</v>
      </c>
      <c r="BA69" s="5">
        <f t="shared" si="89"/>
        <v>6.6705494795789525E-41</v>
      </c>
      <c r="BB69" s="5">
        <f t="shared" si="89"/>
        <v>7.0012432072096958E-41</v>
      </c>
      <c r="BC69" s="5">
        <f t="shared" si="89"/>
        <v>7.3399369348403989E-41</v>
      </c>
      <c r="BD69" s="5">
        <f t="shared" si="89"/>
        <v>7.6866306624711425E-41</v>
      </c>
      <c r="BE69" s="5">
        <f t="shared" si="89"/>
        <v>8.0413243901018867E-41</v>
      </c>
      <c r="BF69" s="5">
        <f t="shared" si="89"/>
        <v>8.4040181177326316E-41</v>
      </c>
      <c r="BG69" s="5">
        <f t="shared" si="88"/>
        <v>8.7747118453633312E-41</v>
      </c>
      <c r="BH69" s="5">
        <f t="shared" si="88"/>
        <v>9.1534055729940764E-41</v>
      </c>
      <c r="BI69" s="5">
        <f t="shared" si="88"/>
        <v>9.5400993006248222E-41</v>
      </c>
      <c r="BJ69" s="5">
        <f t="shared" si="88"/>
        <v>9.9347930282555677E-41</v>
      </c>
      <c r="BK69" s="5">
        <f t="shared" si="88"/>
        <v>1.0337486755886265E-40</v>
      </c>
      <c r="BL69" s="5">
        <f t="shared" si="88"/>
        <v>1.0748180483517012E-40</v>
      </c>
      <c r="BM69" s="5">
        <f t="shared" si="88"/>
        <v>1.1166874211147757E-40</v>
      </c>
      <c r="BN69" s="5">
        <f t="shared" si="88"/>
        <v>1.1593567938778452E-40</v>
      </c>
      <c r="BO69" s="5">
        <f t="shared" si="88"/>
        <v>1.2028261666409199E-40</v>
      </c>
      <c r="BP69" s="5">
        <f t="shared" si="88"/>
        <v>1.2470955394039946E-40</v>
      </c>
      <c r="BQ69" s="5">
        <f t="shared" si="88"/>
        <v>1.2921649121670695E-40</v>
      </c>
      <c r="BR69" s="5">
        <f t="shared" si="88"/>
        <v>1.3380342849301388E-40</v>
      </c>
      <c r="BS69" s="5">
        <f t="shared" si="88"/>
        <v>1.3847036576932136E-40</v>
      </c>
      <c r="BT69" s="5">
        <f t="shared" si="88"/>
        <v>1.4321730304562884E-40</v>
      </c>
      <c r="BU69" s="5">
        <f t="shared" si="88"/>
        <v>1.4804424032193632E-40</v>
      </c>
      <c r="BV69" s="5">
        <f t="shared" si="79"/>
        <v>1.5295117759824323E-40</v>
      </c>
      <c r="BW69" s="5">
        <f t="shared" si="77"/>
        <v>1.5793811487455011E-40</v>
      </c>
      <c r="BX69" s="5">
        <f t="shared" si="77"/>
        <v>1.630050521508576E-40</v>
      </c>
      <c r="BY69" s="5">
        <f t="shared" si="77"/>
        <v>1.6815198942716509E-40</v>
      </c>
      <c r="BZ69" s="5">
        <f t="shared" si="77"/>
        <v>1.7337892670347194E-40</v>
      </c>
      <c r="CA69" s="5">
        <f t="shared" si="77"/>
        <v>1.7868586397977945E-40</v>
      </c>
      <c r="CB69" s="5">
        <f t="shared" si="77"/>
        <v>1.8407280125608692E-40</v>
      </c>
      <c r="CC69" s="5">
        <f t="shared" si="77"/>
        <v>1.8953973853239446E-40</v>
      </c>
      <c r="CD69" s="5">
        <f t="shared" si="77"/>
        <v>1.9508667580870129E-40</v>
      </c>
      <c r="CE69" s="5">
        <f t="shared" si="77"/>
        <v>2.0071361308500876E-40</v>
      </c>
      <c r="CF69" s="5">
        <f t="shared" si="77"/>
        <v>2.064205503613163E-40</v>
      </c>
      <c r="CG69" s="5">
        <f t="shared" si="77"/>
        <v>2.1220748763762309E-40</v>
      </c>
      <c r="CH69" s="5">
        <f t="shared" si="77"/>
        <v>2.180744249139306E-40</v>
      </c>
      <c r="CI69" s="5">
        <f t="shared" si="77"/>
        <v>2.2402136219023814E-40</v>
      </c>
      <c r="CJ69" s="5">
        <f t="shared" si="77"/>
        <v>2.3004829946654563E-40</v>
      </c>
      <c r="CK69" s="5">
        <f t="shared" si="77"/>
        <v>2.3615523674285245E-40</v>
      </c>
      <c r="CL69" s="5">
        <f t="shared" si="83"/>
        <v>2.4234217401915994E-40</v>
      </c>
      <c r="CM69" s="5">
        <f t="shared" si="83"/>
        <v>2.4860911129546747E-40</v>
      </c>
      <c r="CN69" s="5">
        <f t="shared" si="83"/>
        <v>2.5495604857177502E-40</v>
      </c>
      <c r="CO69" s="5">
        <f t="shared" si="83"/>
        <v>2.6138298584808178E-40</v>
      </c>
      <c r="CP69" s="5">
        <f t="shared" si="83"/>
        <v>2.6788992312438931E-40</v>
      </c>
      <c r="CQ69" s="5">
        <f t="shared" si="83"/>
        <v>2.7447686040069686E-40</v>
      </c>
      <c r="CR69" s="5">
        <f t="shared" si="83"/>
        <v>4.3018165623272287E-40</v>
      </c>
      <c r="CS69" s="5">
        <f t="shared" si="83"/>
        <v>4.2192532782810778E-40</v>
      </c>
      <c r="CT69" s="5">
        <f t="shared" si="83"/>
        <v>4.1374899942349162E-40</v>
      </c>
      <c r="CU69" s="5">
        <f t="shared" si="83"/>
        <v>4.0565267101887552E-40</v>
      </c>
      <c r="CV69" s="5">
        <f t="shared" si="83"/>
        <v>3.976363426142604E-40</v>
      </c>
      <c r="CW69" s="5">
        <f t="shared" si="83"/>
        <v>3.8970001420964427E-40</v>
      </c>
      <c r="CX69" s="5">
        <f t="shared" si="83"/>
        <v>3.8184368580502814E-40</v>
      </c>
      <c r="CY69" s="5">
        <f t="shared" si="85"/>
        <v>3.7406735740041207E-40</v>
      </c>
      <c r="CZ69" s="5">
        <f t="shared" si="85"/>
        <v>3.6637102899579685E-40</v>
      </c>
      <c r="DA69" s="5">
        <f t="shared" si="85"/>
        <v>3.5875470059118075E-40</v>
      </c>
      <c r="DB69" s="5">
        <f t="shared" si="85"/>
        <v>3.5121837218656464E-40</v>
      </c>
      <c r="DC69" s="5">
        <f t="shared" si="85"/>
        <v>3.4376204378194856E-40</v>
      </c>
      <c r="DD69" s="5">
        <f t="shared" si="85"/>
        <v>3.3638571537733336E-40</v>
      </c>
      <c r="DE69" s="5">
        <f t="shared" si="85"/>
        <v>3.2908938697271725E-40</v>
      </c>
      <c r="DF69" s="5">
        <f t="shared" si="85"/>
        <v>3.2187305856810117E-40</v>
      </c>
      <c r="DG69" s="5">
        <f t="shared" si="85"/>
        <v>3.1473673016348597E-40</v>
      </c>
      <c r="DH69" s="5">
        <f t="shared" si="85"/>
        <v>3.0768040175886986E-40</v>
      </c>
    </row>
    <row r="70" spans="2:112" x14ac:dyDescent="0.25">
      <c r="B70" s="5">
        <f>'goccia (8)'!S19</f>
        <v>7.6245040945775898E-19</v>
      </c>
      <c r="D70">
        <f t="shared" si="64"/>
        <v>88</v>
      </c>
      <c r="E70" s="5">
        <f t="shared" si="50"/>
        <v>7.6245040945775898E-19</v>
      </c>
      <c r="F70" s="107">
        <f t="shared" si="53"/>
        <v>7.6245040945775902</v>
      </c>
      <c r="G70" s="35"/>
      <c r="H70" s="100">
        <f t="shared" si="54"/>
        <v>1.524900818915518E-19</v>
      </c>
      <c r="I70" s="35"/>
      <c r="J70" s="6"/>
      <c r="L70" s="5">
        <f t="shared" si="87"/>
        <v>6.2005078266341922E-42</v>
      </c>
      <c r="M70" s="5">
        <f t="shared" si="87"/>
        <v>5.2444750700134419E-42</v>
      </c>
      <c r="N70" s="5">
        <f t="shared" si="87"/>
        <v>4.3684423133927976E-42</v>
      </c>
      <c r="O70" s="5">
        <f t="shared" si="87"/>
        <v>3.5724095567720478E-42</v>
      </c>
      <c r="P70" s="5">
        <f t="shared" si="87"/>
        <v>2.8563768001513036E-42</v>
      </c>
      <c r="Q70" s="5">
        <f t="shared" si="87"/>
        <v>2.2203440435305645E-42</v>
      </c>
      <c r="R70" s="5">
        <f t="shared" si="87"/>
        <v>1.6643112869098931E-42</v>
      </c>
      <c r="S70" s="5">
        <f t="shared" si="87"/>
        <v>1.1882785302891549E-42</v>
      </c>
      <c r="T70" s="5">
        <f t="shared" si="87"/>
        <v>7.9224577366842228E-43</v>
      </c>
      <c r="U70" s="5">
        <f t="shared" si="87"/>
        <v>4.7621301704769488E-43</v>
      </c>
      <c r="V70" s="5">
        <f t="shared" si="87"/>
        <v>2.4018026042699644E-43</v>
      </c>
      <c r="W70" s="5">
        <f t="shared" si="87"/>
        <v>8.4147503806270071E-44</v>
      </c>
      <c r="X70" s="5">
        <f t="shared" si="87"/>
        <v>8.1147471855490014E-45</v>
      </c>
      <c r="Y70" s="5">
        <f t="shared" si="87"/>
        <v>1.2081990564833248E-44</v>
      </c>
      <c r="Z70" s="5">
        <f t="shared" si="87"/>
        <v>9.6049233944107883E-44</v>
      </c>
      <c r="AA70" s="5">
        <f t="shared" si="87"/>
        <v>2.6001647732339312E-43</v>
      </c>
      <c r="AB70" s="5">
        <f t="shared" si="86"/>
        <v>5.0398372070268369E-43</v>
      </c>
      <c r="AC70" s="5">
        <f t="shared" si="86"/>
        <v>8.279509640819357E-43</v>
      </c>
      <c r="AD70" s="5">
        <f t="shared" si="86"/>
        <v>1.2319182074612273E-42</v>
      </c>
      <c r="AE70" s="5">
        <f t="shared" si="86"/>
        <v>1.7158854508405243E-42</v>
      </c>
      <c r="AF70" s="5">
        <f t="shared" si="86"/>
        <v>2.2798526942198264E-42</v>
      </c>
      <c r="AG70" s="5">
        <f t="shared" si="86"/>
        <v>2.9238199375990517E-42</v>
      </c>
      <c r="AH70" s="5">
        <f t="shared" si="86"/>
        <v>3.6477871809783543E-42</v>
      </c>
      <c r="AI70" s="5">
        <f t="shared" si="86"/>
        <v>4.4517544243576629E-42</v>
      </c>
      <c r="AJ70" s="5">
        <f t="shared" si="86"/>
        <v>5.3357216677369769E-42</v>
      </c>
      <c r="AK70" s="5">
        <f t="shared" si="86"/>
        <v>6.2996889111161757E-42</v>
      </c>
      <c r="AL70" s="5">
        <f t="shared" si="86"/>
        <v>7.3436561544954902E-42</v>
      </c>
      <c r="AM70" s="5">
        <f t="shared" si="86"/>
        <v>8.46762339787481E-42</v>
      </c>
      <c r="AN70" s="5">
        <f t="shared" si="86"/>
        <v>9.671590641253986E-42</v>
      </c>
      <c r="AO70" s="5">
        <f t="shared" si="86"/>
        <v>1.0955557884633306E-41</v>
      </c>
      <c r="AP70" s="5">
        <f t="shared" si="86"/>
        <v>1.2319525128012633E-41</v>
      </c>
      <c r="AQ70" s="5">
        <f t="shared" si="89"/>
        <v>1.3763492371391964E-41</v>
      </c>
      <c r="AR70" s="5">
        <f t="shared" si="89"/>
        <v>1.5287459614771113E-41</v>
      </c>
      <c r="AS70" s="5">
        <f t="shared" si="89"/>
        <v>1.6891426858150447E-41</v>
      </c>
      <c r="AT70" s="5">
        <f t="shared" si="89"/>
        <v>1.8575394101529785E-41</v>
      </c>
      <c r="AU70" s="5">
        <f t="shared" si="89"/>
        <v>2.0339361344909127E-41</v>
      </c>
      <c r="AV70" s="5">
        <f t="shared" si="89"/>
        <v>2.2183328588288249E-41</v>
      </c>
      <c r="AW70" s="5">
        <f t="shared" si="89"/>
        <v>2.4107295831667592E-41</v>
      </c>
      <c r="AX70" s="5">
        <f t="shared" si="89"/>
        <v>2.6111263075046944E-41</v>
      </c>
      <c r="AY70" s="5">
        <f t="shared" si="89"/>
        <v>2.8195230318426297E-41</v>
      </c>
      <c r="AZ70" s="5">
        <f t="shared" si="89"/>
        <v>3.0359197561805392E-41</v>
      </c>
      <c r="BA70" s="5">
        <f t="shared" si="89"/>
        <v>3.2603164805184748E-41</v>
      </c>
      <c r="BB70" s="5">
        <f t="shared" si="89"/>
        <v>3.4927132048564111E-41</v>
      </c>
      <c r="BC70" s="5">
        <f t="shared" si="89"/>
        <v>3.7331099291943185E-41</v>
      </c>
      <c r="BD70" s="5">
        <f t="shared" si="89"/>
        <v>3.9815066535322546E-41</v>
      </c>
      <c r="BE70" s="5">
        <f t="shared" si="89"/>
        <v>4.2379033778701913E-41</v>
      </c>
      <c r="BF70" s="5">
        <f t="shared" si="89"/>
        <v>4.5023001022081288E-41</v>
      </c>
      <c r="BG70" s="5">
        <f t="shared" si="88"/>
        <v>4.7746968265460332E-41</v>
      </c>
      <c r="BH70" s="5">
        <f t="shared" si="88"/>
        <v>5.0550935508839704E-41</v>
      </c>
      <c r="BI70" s="5">
        <f t="shared" si="88"/>
        <v>5.3434902752219083E-41</v>
      </c>
      <c r="BJ70" s="5">
        <f t="shared" si="88"/>
        <v>5.6398869995598468E-41</v>
      </c>
      <c r="BK70" s="5">
        <f t="shared" si="88"/>
        <v>5.9442837238977483E-41</v>
      </c>
      <c r="BL70" s="5">
        <f t="shared" si="88"/>
        <v>6.2566804482356871E-41</v>
      </c>
      <c r="BM70" s="5">
        <f t="shared" si="88"/>
        <v>6.5770771725736266E-41</v>
      </c>
      <c r="BN70" s="5">
        <f t="shared" si="88"/>
        <v>6.905473896911526E-41</v>
      </c>
      <c r="BO70" s="5">
        <f t="shared" si="88"/>
        <v>7.2418706212494648E-41</v>
      </c>
      <c r="BP70" s="5">
        <f t="shared" si="88"/>
        <v>7.5862673455874052E-41</v>
      </c>
      <c r="BQ70" s="5">
        <f t="shared" si="88"/>
        <v>7.9386640699253453E-41</v>
      </c>
      <c r="BR70" s="5">
        <f t="shared" si="88"/>
        <v>8.2990607942632423E-41</v>
      </c>
      <c r="BS70" s="5">
        <f t="shared" si="88"/>
        <v>8.6674575186011827E-41</v>
      </c>
      <c r="BT70" s="5">
        <f t="shared" si="88"/>
        <v>9.0438542429391227E-41</v>
      </c>
      <c r="BU70" s="5">
        <f t="shared" si="88"/>
        <v>9.4282509672770655E-41</v>
      </c>
      <c r="BV70" s="5">
        <f t="shared" si="79"/>
        <v>9.8206476916149589E-41</v>
      </c>
      <c r="BW70" s="5">
        <f t="shared" si="77"/>
        <v>1.0221044415952851E-40</v>
      </c>
      <c r="BX70" s="5">
        <f t="shared" si="77"/>
        <v>1.0629441140290793E-40</v>
      </c>
      <c r="BY70" s="5">
        <f t="shared" si="77"/>
        <v>1.1045837864628735E-40</v>
      </c>
      <c r="BZ70" s="5">
        <f t="shared" si="77"/>
        <v>1.1470234588966625E-40</v>
      </c>
      <c r="CA70" s="5">
        <f t="shared" si="77"/>
        <v>1.1902631313304567E-40</v>
      </c>
      <c r="CB70" s="5">
        <f t="shared" si="77"/>
        <v>1.2343028037642509E-40</v>
      </c>
      <c r="CC70" s="5">
        <f t="shared" si="77"/>
        <v>1.2791424761980452E-40</v>
      </c>
      <c r="CD70" s="5">
        <f t="shared" si="77"/>
        <v>1.324782148631834E-40</v>
      </c>
      <c r="CE70" s="5">
        <f t="shared" si="77"/>
        <v>1.3712218210656283E-40</v>
      </c>
      <c r="CF70" s="5">
        <f t="shared" si="77"/>
        <v>1.4184614934994226E-40</v>
      </c>
      <c r="CG70" s="5">
        <f t="shared" si="77"/>
        <v>1.4665011659332112E-40</v>
      </c>
      <c r="CH70" s="5">
        <f t="shared" si="77"/>
        <v>1.5153408383670054E-40</v>
      </c>
      <c r="CI70" s="5">
        <f t="shared" si="77"/>
        <v>1.5649805108007999E-40</v>
      </c>
      <c r="CJ70" s="5">
        <f t="shared" si="77"/>
        <v>1.6154201832345943E-40</v>
      </c>
      <c r="CK70" s="5">
        <f t="shared" si="77"/>
        <v>1.6666598556683826E-40</v>
      </c>
      <c r="CL70" s="5">
        <f t="shared" si="83"/>
        <v>1.718699528102177E-40</v>
      </c>
      <c r="CM70" s="5">
        <f t="shared" si="83"/>
        <v>1.7715392005359716E-40</v>
      </c>
      <c r="CN70" s="5">
        <f t="shared" si="83"/>
        <v>1.8251788729697662E-40</v>
      </c>
      <c r="CO70" s="5">
        <f t="shared" si="83"/>
        <v>1.8796185454035542E-40</v>
      </c>
      <c r="CP70" s="5">
        <f t="shared" si="83"/>
        <v>1.9348582178373487E-40</v>
      </c>
      <c r="CQ70" s="5">
        <f t="shared" si="83"/>
        <v>1.9908978902711435E-40</v>
      </c>
      <c r="CR70" s="5">
        <f t="shared" si="83"/>
        <v>2.0477375627049382E-40</v>
      </c>
      <c r="CS70" s="5">
        <f t="shared" si="83"/>
        <v>2.1053772351387258E-40</v>
      </c>
      <c r="CT70" s="5">
        <f t="shared" si="83"/>
        <v>2.1638169075725206E-40</v>
      </c>
      <c r="CU70" s="5">
        <f t="shared" si="83"/>
        <v>2.2230565800063153E-40</v>
      </c>
      <c r="CV70" s="5">
        <f t="shared" si="83"/>
        <v>2.2830962524401029E-40</v>
      </c>
      <c r="CW70" s="5">
        <f t="shared" si="83"/>
        <v>2.3439359248738977E-40</v>
      </c>
      <c r="CX70" s="5">
        <f t="shared" si="83"/>
        <v>2.4055755973076923E-40</v>
      </c>
      <c r="CY70" s="5">
        <f t="shared" si="85"/>
        <v>2.4680152697414873E-40</v>
      </c>
      <c r="CZ70" s="5">
        <f t="shared" si="85"/>
        <v>2.5312549421752747E-40</v>
      </c>
      <c r="DA70" s="5">
        <f t="shared" si="85"/>
        <v>2.5952946146090694E-40</v>
      </c>
      <c r="DB70" s="5">
        <f t="shared" si="85"/>
        <v>2.6601342870428643E-40</v>
      </c>
      <c r="DC70" s="5">
        <f t="shared" si="85"/>
        <v>2.7257739594766595E-40</v>
      </c>
      <c r="DD70" s="5">
        <f t="shared" si="85"/>
        <v>2.7922136319104464E-40</v>
      </c>
      <c r="DE70" s="5">
        <f t="shared" si="85"/>
        <v>2.8594533043442413E-40</v>
      </c>
      <c r="DF70" s="5">
        <f t="shared" si="85"/>
        <v>4.4152945812605893E-40</v>
      </c>
      <c r="DG70" s="5">
        <f t="shared" si="85"/>
        <v>4.3316441718028377E-40</v>
      </c>
      <c r="DH70" s="5">
        <f t="shared" si="85"/>
        <v>4.2487937623450755E-40</v>
      </c>
    </row>
    <row r="71" spans="2:112" x14ac:dyDescent="0.25">
      <c r="B71" s="5">
        <f>'goccia (9)'!M16</f>
        <v>2.8643895382165764E-19</v>
      </c>
      <c r="D71">
        <f t="shared" si="64"/>
        <v>91</v>
      </c>
      <c r="E71" s="5">
        <f t="shared" si="50"/>
        <v>2.8643895382165764E-19</v>
      </c>
      <c r="F71" s="107">
        <f t="shared" si="53"/>
        <v>2.8643895382165763</v>
      </c>
      <c r="G71" s="35"/>
      <c r="H71" s="100">
        <f t="shared" si="54"/>
        <v>1.4321947691082882E-19</v>
      </c>
      <c r="I71" s="35"/>
      <c r="J71" s="6"/>
      <c r="L71" s="5">
        <f t="shared" si="87"/>
        <v>4.597549336278346E-41</v>
      </c>
      <c r="M71" s="5">
        <f t="shared" si="87"/>
        <v>4.872770259845203E-41</v>
      </c>
      <c r="N71" s="5">
        <f t="shared" si="87"/>
        <v>5.155991183412025E-41</v>
      </c>
      <c r="O71" s="5">
        <f t="shared" si="87"/>
        <v>5.4472121069788813E-41</v>
      </c>
      <c r="P71" s="5">
        <f t="shared" si="87"/>
        <v>5.7464330305457383E-41</v>
      </c>
      <c r="Q71" s="5">
        <f t="shared" si="87"/>
        <v>6.0536539541125959E-41</v>
      </c>
      <c r="R71" s="5">
        <f t="shared" si="87"/>
        <v>6.3688748776794154E-41</v>
      </c>
      <c r="S71" s="5">
        <f t="shared" si="87"/>
        <v>6.6920958012462734E-41</v>
      </c>
      <c r="T71" s="5">
        <f t="shared" si="87"/>
        <v>7.023316724813132E-41</v>
      </c>
      <c r="U71" s="5">
        <f t="shared" si="87"/>
        <v>7.3625376483799902E-41</v>
      </c>
      <c r="V71" s="5">
        <f t="shared" si="87"/>
        <v>7.7097585719468073E-41</v>
      </c>
      <c r="W71" s="5">
        <f t="shared" si="87"/>
        <v>8.0649794955136658E-41</v>
      </c>
      <c r="X71" s="5">
        <f t="shared" si="87"/>
        <v>8.428200419080525E-41</v>
      </c>
      <c r="Y71" s="5">
        <f t="shared" si="87"/>
        <v>8.7994213426473859E-41</v>
      </c>
      <c r="Z71" s="5">
        <f t="shared" si="87"/>
        <v>9.1786422662141995E-41</v>
      </c>
      <c r="AA71" s="5">
        <f t="shared" si="87"/>
        <v>9.5658631897810597E-41</v>
      </c>
      <c r="AB71" s="5">
        <f t="shared" si="86"/>
        <v>9.9610841133479205E-41</v>
      </c>
      <c r="AC71" s="5">
        <f t="shared" si="86"/>
        <v>1.0364305036914733E-40</v>
      </c>
      <c r="AD71" s="5">
        <f t="shared" si="86"/>
        <v>1.0775525960481593E-40</v>
      </c>
      <c r="AE71" s="5">
        <f t="shared" si="86"/>
        <v>1.1194746884048454E-40</v>
      </c>
      <c r="AF71" s="5">
        <f t="shared" si="86"/>
        <v>1.1621967807615315E-40</v>
      </c>
      <c r="AG71" s="5">
        <f t="shared" si="86"/>
        <v>1.2057188731182124E-40</v>
      </c>
      <c r="AH71" s="5">
        <f t="shared" si="86"/>
        <v>1.2500409654748987E-40</v>
      </c>
      <c r="AI71" s="5">
        <f t="shared" si="86"/>
        <v>1.2951630578315849E-40</v>
      </c>
      <c r="AJ71" s="5">
        <f t="shared" si="86"/>
        <v>1.3410851501882713E-40</v>
      </c>
      <c r="AK71" s="5">
        <f t="shared" si="86"/>
        <v>1.3878072425449518E-40</v>
      </c>
      <c r="AL71" s="5">
        <f t="shared" si="86"/>
        <v>1.4353293349016382E-40</v>
      </c>
      <c r="AM71" s="5">
        <f t="shared" si="86"/>
        <v>1.4836514272583246E-40</v>
      </c>
      <c r="AN71" s="5">
        <f t="shared" si="86"/>
        <v>1.5327735196150049E-40</v>
      </c>
      <c r="AO71" s="5">
        <f t="shared" si="86"/>
        <v>1.5826956119716912E-40</v>
      </c>
      <c r="AP71" s="5">
        <f t="shared" si="86"/>
        <v>1.6334177043283776E-40</v>
      </c>
      <c r="AQ71" s="5">
        <f t="shared" si="89"/>
        <v>1.6849397966850641E-40</v>
      </c>
      <c r="AR71" s="5">
        <f t="shared" si="89"/>
        <v>1.7372618890417443E-40</v>
      </c>
      <c r="AS71" s="5">
        <f t="shared" si="89"/>
        <v>1.7903839813984309E-40</v>
      </c>
      <c r="AT71" s="5">
        <f t="shared" si="89"/>
        <v>1.8443060737551174E-40</v>
      </c>
      <c r="AU71" s="5">
        <f t="shared" si="89"/>
        <v>1.8990281661118041E-40</v>
      </c>
      <c r="AV71" s="5">
        <f t="shared" si="89"/>
        <v>1.9545502584684838E-40</v>
      </c>
      <c r="AW71" s="5">
        <f t="shared" si="89"/>
        <v>2.0108723508251706E-40</v>
      </c>
      <c r="AX71" s="5">
        <f t="shared" si="89"/>
        <v>2.0679944431818569E-40</v>
      </c>
      <c r="AY71" s="5">
        <f t="shared" si="89"/>
        <v>2.1259165355385439E-40</v>
      </c>
      <c r="AZ71" s="5">
        <f t="shared" si="89"/>
        <v>2.1846386278952234E-40</v>
      </c>
      <c r="BA71" s="5">
        <f t="shared" si="89"/>
        <v>2.2441607202519102E-40</v>
      </c>
      <c r="BB71" s="5">
        <f t="shared" si="89"/>
        <v>2.3044828126085967E-40</v>
      </c>
      <c r="BC71" s="5">
        <f t="shared" si="89"/>
        <v>2.3656049049652762E-40</v>
      </c>
      <c r="BD71" s="5">
        <f t="shared" si="89"/>
        <v>2.427526997321963E-40</v>
      </c>
      <c r="BE71" s="5">
        <f t="shared" si="89"/>
        <v>2.4902490896786499E-40</v>
      </c>
      <c r="BF71" s="5">
        <f t="shared" si="89"/>
        <v>2.5537711820353368E-40</v>
      </c>
      <c r="BG71" s="5">
        <f t="shared" si="88"/>
        <v>2.6180932743920157E-40</v>
      </c>
      <c r="BH71" s="5">
        <f t="shared" si="88"/>
        <v>2.6832153667487027E-40</v>
      </c>
      <c r="BI71" s="5">
        <f t="shared" si="88"/>
        <v>2.7491374591053896E-40</v>
      </c>
      <c r="BJ71" s="5">
        <f t="shared" si="88"/>
        <v>2.8158595514620767E-40</v>
      </c>
      <c r="BK71" s="5">
        <f t="shared" si="88"/>
        <v>2.8833816438187555E-40</v>
      </c>
      <c r="BL71" s="5">
        <f t="shared" si="88"/>
        <v>2.9517037361754427E-40</v>
      </c>
      <c r="BM71" s="5">
        <f t="shared" si="88"/>
        <v>3.0208258285321298E-40</v>
      </c>
      <c r="BN71" s="5">
        <f t="shared" si="88"/>
        <v>3.0907479208888082E-40</v>
      </c>
      <c r="BO71" s="5">
        <f t="shared" si="88"/>
        <v>3.1614700132454955E-40</v>
      </c>
      <c r="BP71" s="5">
        <f t="shared" si="88"/>
        <v>3.2329921056021826E-40</v>
      </c>
      <c r="BQ71" s="5">
        <f t="shared" si="88"/>
        <v>3.3053141979588695E-40</v>
      </c>
      <c r="BR71" s="5">
        <f t="shared" si="88"/>
        <v>3.3784362903155482E-40</v>
      </c>
      <c r="BS71" s="5">
        <f t="shared" si="88"/>
        <v>3.4523583826722353E-40</v>
      </c>
      <c r="BT71" s="5">
        <f t="shared" si="88"/>
        <v>3.5270804750289222E-40</v>
      </c>
      <c r="BU71" s="5">
        <f t="shared" si="88"/>
        <v>3.6026025673856099E-40</v>
      </c>
      <c r="BV71" s="5">
        <f t="shared" si="79"/>
        <v>3.678924659742288E-40</v>
      </c>
      <c r="BW71" s="5">
        <f t="shared" si="77"/>
        <v>3.756046752098966E-40</v>
      </c>
      <c r="BX71" s="5">
        <f t="shared" si="77"/>
        <v>3.8339688444556528E-40</v>
      </c>
      <c r="BY71" s="5">
        <f t="shared" si="77"/>
        <v>3.9126909368123403E-40</v>
      </c>
      <c r="BZ71" s="5">
        <f t="shared" si="77"/>
        <v>3.9922130291690178E-40</v>
      </c>
      <c r="CA71" s="5">
        <f t="shared" si="77"/>
        <v>4.072535121525705E-40</v>
      </c>
      <c r="CB71" s="5">
        <f t="shared" si="77"/>
        <v>4.1536572138823929E-40</v>
      </c>
      <c r="CC71" s="5">
        <f t="shared" si="77"/>
        <v>4.2355793062390799E-40</v>
      </c>
      <c r="CD71" s="5">
        <f t="shared" si="77"/>
        <v>4.3183013985957577E-40</v>
      </c>
      <c r="CE71" s="5">
        <f t="shared" si="77"/>
        <v>4.4018234909524452E-40</v>
      </c>
      <c r="CF71" s="5">
        <f t="shared" si="77"/>
        <v>4.4861455833091325E-40</v>
      </c>
      <c r="CG71" s="5">
        <f t="shared" si="77"/>
        <v>4.5712676756658099E-40</v>
      </c>
      <c r="CH71" s="5">
        <f t="shared" si="77"/>
        <v>4.657189768022497E-40</v>
      </c>
      <c r="CI71" s="5">
        <f t="shared" si="77"/>
        <v>4.7439118603791847E-40</v>
      </c>
      <c r="CJ71" s="5">
        <f t="shared" si="77"/>
        <v>4.8314339527358723E-40</v>
      </c>
      <c r="CK71" s="5">
        <f t="shared" si="77"/>
        <v>4.9197560450925492E-40</v>
      </c>
      <c r="CL71" s="5">
        <f t="shared" si="83"/>
        <v>5.0088781374492374E-40</v>
      </c>
      <c r="CM71" s="5">
        <f t="shared" si="83"/>
        <v>5.0988002298059246E-40</v>
      </c>
      <c r="CN71" s="5">
        <f t="shared" si="83"/>
        <v>5.1895223221626124E-40</v>
      </c>
      <c r="CO71" s="5">
        <f t="shared" si="83"/>
        <v>5.2810444145192887E-40</v>
      </c>
      <c r="CP71" s="5">
        <f t="shared" si="83"/>
        <v>5.3733665068759771E-40</v>
      </c>
      <c r="CQ71" s="5">
        <f t="shared" si="83"/>
        <v>5.4664885992326646E-40</v>
      </c>
      <c r="CR71" s="5">
        <f t="shared" si="83"/>
        <v>5.5604106915893527E-40</v>
      </c>
      <c r="CS71" s="5">
        <f t="shared" si="83"/>
        <v>5.6551327839460293E-40</v>
      </c>
      <c r="CT71" s="5">
        <f t="shared" si="83"/>
        <v>5.7506548763027164E-40</v>
      </c>
      <c r="CU71" s="5">
        <f t="shared" si="83"/>
        <v>5.8469769686594049E-40</v>
      </c>
      <c r="CV71" s="5">
        <f t="shared" si="83"/>
        <v>5.9440990610160811E-40</v>
      </c>
      <c r="CW71" s="5">
        <f t="shared" si="83"/>
        <v>6.0420211533727685E-40</v>
      </c>
      <c r="CX71" s="5">
        <f t="shared" si="83"/>
        <v>6.1407432457294566E-40</v>
      </c>
      <c r="CY71" s="5">
        <f t="shared" si="85"/>
        <v>6.2402653380861446E-40</v>
      </c>
      <c r="CZ71" s="5">
        <f t="shared" si="85"/>
        <v>6.3405874304428211E-40</v>
      </c>
      <c r="DA71" s="5">
        <f t="shared" si="85"/>
        <v>6.4417095227995088E-40</v>
      </c>
      <c r="DB71" s="5">
        <f t="shared" si="85"/>
        <v>6.5436316151561972E-40</v>
      </c>
      <c r="DC71" s="5">
        <f t="shared" si="85"/>
        <v>6.6463537075128846E-40</v>
      </c>
      <c r="DD71" s="5">
        <f t="shared" si="85"/>
        <v>6.7498757998695605E-40</v>
      </c>
      <c r="DE71" s="5">
        <f t="shared" si="85"/>
        <v>6.8541978922262484E-40</v>
      </c>
      <c r="DF71" s="5">
        <f t="shared" si="85"/>
        <v>6.9593199845829371E-40</v>
      </c>
      <c r="DG71" s="5">
        <f t="shared" si="85"/>
        <v>7.0652420769396126E-40</v>
      </c>
      <c r="DH71" s="5">
        <f t="shared" si="85"/>
        <v>7.1719641692963009E-40</v>
      </c>
    </row>
    <row r="72" spans="2:112" x14ac:dyDescent="0.25">
      <c r="B72" s="5">
        <f>'goccia (9)'!M17</f>
        <v>3.0401905981646937E-19</v>
      </c>
      <c r="D72">
        <f t="shared" si="64"/>
        <v>92</v>
      </c>
      <c r="E72" s="5">
        <f t="shared" ref="E72:E135" si="90">B72</f>
        <v>3.0401905981646937E-19</v>
      </c>
      <c r="F72" s="107">
        <f t="shared" ref="F72:F135" si="91">E72*10^(19)</f>
        <v>3.0401905981646937</v>
      </c>
      <c r="G72" s="35"/>
      <c r="H72" s="100">
        <f t="shared" ref="H72:H135" si="92">E72/ROUND(E72/$C$2,0)</f>
        <v>1.5200952990823468E-19</v>
      </c>
      <c r="I72" s="35"/>
      <c r="J72" s="6"/>
      <c r="L72" s="5">
        <f t="shared" si="87"/>
        <v>4.0382104520897127E-42</v>
      </c>
      <c r="M72" s="5">
        <f t="shared" si="87"/>
        <v>3.2743984887958138E-42</v>
      </c>
      <c r="N72" s="5">
        <f t="shared" si="87"/>
        <v>2.5905865255019975E-42</v>
      </c>
      <c r="O72" s="5">
        <f t="shared" si="87"/>
        <v>1.9867745622080991E-42</v>
      </c>
      <c r="P72" s="5">
        <f t="shared" si="87"/>
        <v>1.4629625989142065E-42</v>
      </c>
      <c r="Q72" s="5">
        <f t="shared" si="87"/>
        <v>1.0191506356203188E-42</v>
      </c>
      <c r="R72" s="5">
        <f t="shared" si="87"/>
        <v>6.5533867232647555E-43</v>
      </c>
      <c r="S72" s="5">
        <f t="shared" si="87"/>
        <v>3.7152670903258903E-43</v>
      </c>
      <c r="T72" s="5">
        <f t="shared" si="87"/>
        <v>1.6771474573870776E-43</v>
      </c>
      <c r="U72" s="5">
        <f t="shared" si="87"/>
        <v>4.3902782444831835E-44</v>
      </c>
      <c r="V72" s="5">
        <f t="shared" si="87"/>
        <v>9.0819150961681755E-47</v>
      </c>
      <c r="W72" s="5">
        <f t="shared" si="87"/>
        <v>3.6278855857086752E-44</v>
      </c>
      <c r="X72" s="5">
        <f t="shared" si="87"/>
        <v>1.5246689256321713E-43</v>
      </c>
      <c r="Y72" s="5">
        <f t="shared" si="87"/>
        <v>3.4865492926935282E-43</v>
      </c>
      <c r="Z72" s="5">
        <f t="shared" si="87"/>
        <v>6.2484296597545575E-43</v>
      </c>
      <c r="AA72" s="5">
        <f t="shared" si="87"/>
        <v>9.8103100268159254E-43</v>
      </c>
      <c r="AB72" s="5">
        <f t="shared" si="86"/>
        <v>1.4172190393877345E-42</v>
      </c>
      <c r="AC72" s="5">
        <f t="shared" si="86"/>
        <v>1.9334070760938149E-42</v>
      </c>
      <c r="AD72" s="5">
        <f t="shared" si="86"/>
        <v>2.5295951127999579E-42</v>
      </c>
      <c r="AE72" s="5">
        <f t="shared" si="86"/>
        <v>3.2057831495061058E-42</v>
      </c>
      <c r="AF72" s="5">
        <f t="shared" si="86"/>
        <v>3.9619711862122595E-42</v>
      </c>
      <c r="AG72" s="5">
        <f t="shared" si="86"/>
        <v>4.7981592229183133E-42</v>
      </c>
      <c r="AH72" s="5">
        <f t="shared" si="86"/>
        <v>5.714347259624468E-42</v>
      </c>
      <c r="AI72" s="5">
        <f t="shared" si="86"/>
        <v>6.7105352963306281E-42</v>
      </c>
      <c r="AJ72" s="5">
        <f t="shared" si="86"/>
        <v>7.7867233330367936E-42</v>
      </c>
      <c r="AK72" s="5">
        <f t="shared" si="86"/>
        <v>8.9429113697428191E-42</v>
      </c>
      <c r="AL72" s="5">
        <f t="shared" si="86"/>
        <v>1.0179099406448986E-41</v>
      </c>
      <c r="AM72" s="5">
        <f t="shared" si="86"/>
        <v>1.1495287443155156E-41</v>
      </c>
      <c r="AN72" s="5">
        <f t="shared" si="86"/>
        <v>1.2891475479861162E-41</v>
      </c>
      <c r="AO72" s="5">
        <f t="shared" si="86"/>
        <v>1.4367663516567333E-41</v>
      </c>
      <c r="AP72" s="5">
        <f t="shared" si="86"/>
        <v>1.5923851553273512E-41</v>
      </c>
      <c r="AQ72" s="5">
        <f t="shared" si="89"/>
        <v>1.7560039589979696E-41</v>
      </c>
      <c r="AR72" s="5">
        <f t="shared" si="89"/>
        <v>1.9276227626685672E-41</v>
      </c>
      <c r="AS72" s="5">
        <f t="shared" si="89"/>
        <v>2.1072415663391856E-41</v>
      </c>
      <c r="AT72" s="5">
        <f t="shared" si="89"/>
        <v>2.2948603700098045E-41</v>
      </c>
      <c r="AU72" s="5">
        <f t="shared" si="89"/>
        <v>2.490479173680424E-41</v>
      </c>
      <c r="AV72" s="5">
        <f t="shared" si="89"/>
        <v>2.6940979773510189E-41</v>
      </c>
      <c r="AW72" s="5">
        <f t="shared" si="89"/>
        <v>2.9057167810216384E-41</v>
      </c>
      <c r="AX72" s="5">
        <f t="shared" si="89"/>
        <v>3.1253355846922586E-41</v>
      </c>
      <c r="AY72" s="5">
        <f t="shared" si="89"/>
        <v>3.3529543883628795E-41</v>
      </c>
      <c r="AZ72" s="5">
        <f t="shared" si="89"/>
        <v>3.5885731920334714E-41</v>
      </c>
      <c r="BA72" s="5">
        <f t="shared" si="89"/>
        <v>3.8321919957040926E-41</v>
      </c>
      <c r="BB72" s="5">
        <f t="shared" si="89"/>
        <v>4.0838107993747139E-41</v>
      </c>
      <c r="BC72" s="5">
        <f t="shared" si="89"/>
        <v>4.3434296030453038E-41</v>
      </c>
      <c r="BD72" s="5">
        <f t="shared" si="89"/>
        <v>4.6110484067159254E-41</v>
      </c>
      <c r="BE72" s="5">
        <f t="shared" si="89"/>
        <v>4.8866672103865472E-41</v>
      </c>
      <c r="BF72" s="5">
        <f t="shared" si="89"/>
        <v>5.1702860140571696E-41</v>
      </c>
      <c r="BG72" s="5">
        <f t="shared" si="88"/>
        <v>5.461904817727757E-41</v>
      </c>
      <c r="BH72" s="5">
        <f t="shared" si="88"/>
        <v>5.7615236213983798E-41</v>
      </c>
      <c r="BI72" s="5">
        <f t="shared" si="88"/>
        <v>6.0691424250690022E-41</v>
      </c>
      <c r="BJ72" s="5">
        <f t="shared" si="88"/>
        <v>6.3847612287396262E-41</v>
      </c>
      <c r="BK72" s="5">
        <f t="shared" si="88"/>
        <v>6.7083800324102112E-41</v>
      </c>
      <c r="BL72" s="5">
        <f t="shared" si="88"/>
        <v>7.0399988360808345E-41</v>
      </c>
      <c r="BM72" s="5">
        <f t="shared" si="88"/>
        <v>7.3796176397514585E-41</v>
      </c>
      <c r="BN72" s="5">
        <f t="shared" si="88"/>
        <v>7.7272364434220414E-41</v>
      </c>
      <c r="BO72" s="5">
        <f t="shared" si="88"/>
        <v>8.0828552470926657E-41</v>
      </c>
      <c r="BP72" s="5">
        <f t="shared" si="88"/>
        <v>8.4464740507632907E-41</v>
      </c>
      <c r="BQ72" s="5">
        <f t="shared" si="88"/>
        <v>8.8180928544339153E-41</v>
      </c>
      <c r="BR72" s="5">
        <f t="shared" si="88"/>
        <v>9.1977116581044957E-41</v>
      </c>
      <c r="BS72" s="5">
        <f t="shared" si="88"/>
        <v>9.5853304617751207E-41</v>
      </c>
      <c r="BT72" s="5">
        <f t="shared" si="88"/>
        <v>9.9809492654457462E-41</v>
      </c>
      <c r="BU72" s="5">
        <f t="shared" si="88"/>
        <v>1.0384568069116372E-40</v>
      </c>
      <c r="BV72" s="5">
        <f t="shared" si="79"/>
        <v>1.079618687278695E-40</v>
      </c>
      <c r="BW72" s="5">
        <f t="shared" si="77"/>
        <v>1.1215805676457527E-40</v>
      </c>
      <c r="BX72" s="5">
        <f t="shared" si="77"/>
        <v>1.1643424480128153E-40</v>
      </c>
      <c r="BY72" s="5">
        <f t="shared" si="77"/>
        <v>1.207904328379878E-40</v>
      </c>
      <c r="BZ72" s="5">
        <f t="shared" si="77"/>
        <v>1.2522662087469353E-40</v>
      </c>
      <c r="CA72" s="5">
        <f t="shared" si="77"/>
        <v>1.2974280891139979E-40</v>
      </c>
      <c r="CB72" s="5">
        <f t="shared" ref="CB72:CQ89" si="93">IF($E72=0, 0, ($E72/ROUND($E72/CB$3,0)-CB$3)^2)</f>
        <v>1.3433899694810608E-40</v>
      </c>
      <c r="CC72" s="5">
        <f t="shared" si="93"/>
        <v>1.3901518498481235E-40</v>
      </c>
      <c r="CD72" s="5">
        <f t="shared" si="93"/>
        <v>1.4377137302151806E-40</v>
      </c>
      <c r="CE72" s="5">
        <f t="shared" si="93"/>
        <v>1.4860756105822433E-40</v>
      </c>
      <c r="CF72" s="5">
        <f t="shared" si="93"/>
        <v>1.5352374909493062E-40</v>
      </c>
      <c r="CG72" s="5">
        <f t="shared" si="93"/>
        <v>1.5851993713163631E-40</v>
      </c>
      <c r="CH72" s="5">
        <f t="shared" si="93"/>
        <v>1.635961251683426E-40</v>
      </c>
      <c r="CI72" s="5">
        <f t="shared" si="93"/>
        <v>1.6875231320504887E-40</v>
      </c>
      <c r="CJ72" s="5">
        <f t="shared" si="93"/>
        <v>1.7398850124175517E-40</v>
      </c>
      <c r="CK72" s="5">
        <f t="shared" si="93"/>
        <v>1.7930468927846083E-40</v>
      </c>
      <c r="CL72" s="5">
        <f t="shared" si="93"/>
        <v>1.8470087731516714E-40</v>
      </c>
      <c r="CM72" s="5">
        <f t="shared" si="93"/>
        <v>1.9017706535187342E-40</v>
      </c>
      <c r="CN72" s="5">
        <f t="shared" si="93"/>
        <v>1.9573325338857973E-40</v>
      </c>
      <c r="CO72" s="5">
        <f t="shared" si="93"/>
        <v>2.0136944142528537E-40</v>
      </c>
      <c r="CP72" s="5">
        <f t="shared" si="93"/>
        <v>2.0708562946199169E-40</v>
      </c>
      <c r="CQ72" s="5">
        <f t="shared" si="93"/>
        <v>2.1288181749869799E-40</v>
      </c>
      <c r="CR72" s="5">
        <f t="shared" si="83"/>
        <v>2.1875800553540433E-40</v>
      </c>
      <c r="CS72" s="5">
        <f t="shared" si="83"/>
        <v>2.2471419357210991E-40</v>
      </c>
      <c r="CT72" s="5">
        <f t="shared" si="83"/>
        <v>2.3075038160881626E-40</v>
      </c>
      <c r="CU72" s="5">
        <f t="shared" si="83"/>
        <v>2.3686656964552259E-40</v>
      </c>
      <c r="CV72" s="5">
        <f t="shared" si="83"/>
        <v>2.4306275768222813E-40</v>
      </c>
      <c r="CW72" s="5">
        <f t="shared" si="83"/>
        <v>2.4933894571893448E-40</v>
      </c>
      <c r="CX72" s="5">
        <f t="shared" si="83"/>
        <v>2.5569513375564081E-40</v>
      </c>
      <c r="CY72" s="5">
        <f t="shared" si="85"/>
        <v>2.6213132179234717E-40</v>
      </c>
      <c r="CZ72" s="5">
        <f t="shared" si="85"/>
        <v>2.686475098290527E-40</v>
      </c>
      <c r="DA72" s="5">
        <f t="shared" si="85"/>
        <v>2.7524369786575903E-40</v>
      </c>
      <c r="DB72" s="5">
        <f t="shared" si="85"/>
        <v>2.8191988590246539E-40</v>
      </c>
      <c r="DC72" s="5">
        <f t="shared" si="85"/>
        <v>2.8867607393917174E-40</v>
      </c>
      <c r="DD72" s="5">
        <f t="shared" si="85"/>
        <v>2.9551226197587725E-40</v>
      </c>
      <c r="DE72" s="5">
        <f t="shared" si="85"/>
        <v>3.0242845001258361E-40</v>
      </c>
      <c r="DF72" s="5">
        <f t="shared" si="85"/>
        <v>3.0942463804928999E-40</v>
      </c>
      <c r="DG72" s="5">
        <f t="shared" si="85"/>
        <v>3.1650082608599547E-40</v>
      </c>
      <c r="DH72" s="5">
        <f t="shared" si="85"/>
        <v>3.2365701412270183E-40</v>
      </c>
    </row>
    <row r="73" spans="2:112" x14ac:dyDescent="0.25">
      <c r="B73" s="5">
        <f>'goccia (9)'!M18</f>
        <v>2.9043467855962229E-19</v>
      </c>
      <c r="D73">
        <f t="shared" si="64"/>
        <v>93</v>
      </c>
      <c r="E73" s="5">
        <f t="shared" si="90"/>
        <v>2.9043467855962229E-19</v>
      </c>
      <c r="F73" s="107">
        <f t="shared" si="91"/>
        <v>2.9043467855962231</v>
      </c>
      <c r="G73" s="35"/>
      <c r="H73" s="100">
        <f t="shared" si="92"/>
        <v>1.4521733927981114E-19</v>
      </c>
      <c r="I73" s="35"/>
      <c r="J73" s="6"/>
      <c r="L73" s="5">
        <f t="shared" si="87"/>
        <v>2.2873843564437363E-41</v>
      </c>
      <c r="M73" s="5">
        <f t="shared" si="87"/>
        <v>2.4826907852512969E-41</v>
      </c>
      <c r="N73" s="5">
        <f t="shared" si="87"/>
        <v>2.6859972140588334E-41</v>
      </c>
      <c r="O73" s="5">
        <f t="shared" si="87"/>
        <v>2.897303642866394E-41</v>
      </c>
      <c r="P73" s="5">
        <f t="shared" si="87"/>
        <v>3.1166100716739558E-41</v>
      </c>
      <c r="Q73" s="5">
        <f t="shared" si="87"/>
        <v>3.3439165004815177E-41</v>
      </c>
      <c r="R73" s="5">
        <f t="shared" si="87"/>
        <v>3.5792229292890512E-41</v>
      </c>
      <c r="S73" s="5">
        <f t="shared" si="87"/>
        <v>3.8225293580966129E-41</v>
      </c>
      <c r="T73" s="5">
        <f t="shared" si="87"/>
        <v>4.0738357869041758E-41</v>
      </c>
      <c r="U73" s="5">
        <f t="shared" si="87"/>
        <v>4.3331422157117389E-41</v>
      </c>
      <c r="V73" s="5">
        <f t="shared" si="87"/>
        <v>4.6004486445192695E-41</v>
      </c>
      <c r="W73" s="5">
        <f t="shared" si="87"/>
        <v>4.8757550733268328E-41</v>
      </c>
      <c r="X73" s="5">
        <f t="shared" si="87"/>
        <v>5.1590615021343968E-41</v>
      </c>
      <c r="Y73" s="5">
        <f t="shared" si="87"/>
        <v>5.4503679309419605E-41</v>
      </c>
      <c r="Z73" s="5">
        <f t="shared" si="87"/>
        <v>5.7496743597494891E-41</v>
      </c>
      <c r="AA73" s="5">
        <f t="shared" si="87"/>
        <v>6.0569807885570531E-41</v>
      </c>
      <c r="AB73" s="5">
        <f t="shared" si="86"/>
        <v>6.3722872173646187E-41</v>
      </c>
      <c r="AC73" s="5">
        <f t="shared" si="86"/>
        <v>6.6955936461721442E-41</v>
      </c>
      <c r="AD73" s="5">
        <f t="shared" si="86"/>
        <v>7.0269000749797092E-41</v>
      </c>
      <c r="AE73" s="5">
        <f t="shared" si="86"/>
        <v>7.3662065037872748E-41</v>
      </c>
      <c r="AF73" s="5">
        <f t="shared" si="86"/>
        <v>7.713512932594841E-41</v>
      </c>
      <c r="AG73" s="5">
        <f t="shared" si="86"/>
        <v>8.0688193614023641E-41</v>
      </c>
      <c r="AH73" s="5">
        <f t="shared" si="86"/>
        <v>8.4321257902099306E-41</v>
      </c>
      <c r="AI73" s="5">
        <f t="shared" si="86"/>
        <v>8.8034322190174968E-41</v>
      </c>
      <c r="AJ73" s="5">
        <f t="shared" si="86"/>
        <v>9.1827386478250637E-41</v>
      </c>
      <c r="AK73" s="5">
        <f t="shared" si="86"/>
        <v>9.5700450766325853E-41</v>
      </c>
      <c r="AL73" s="5">
        <f t="shared" si="86"/>
        <v>9.9653515054401525E-41</v>
      </c>
      <c r="AM73" s="5">
        <f t="shared" si="86"/>
        <v>1.036865793424772E-40</v>
      </c>
      <c r="AN73" s="5">
        <f t="shared" si="86"/>
        <v>1.0779964363055238E-40</v>
      </c>
      <c r="AO73" s="5">
        <f t="shared" si="86"/>
        <v>1.1199270791862807E-40</v>
      </c>
      <c r="AP73" s="5">
        <f t="shared" si="86"/>
        <v>1.1626577220670375E-40</v>
      </c>
      <c r="AQ73" s="5">
        <f t="shared" si="89"/>
        <v>1.2061883649477943E-40</v>
      </c>
      <c r="AR73" s="5">
        <f t="shared" si="89"/>
        <v>1.2505190078285459E-40</v>
      </c>
      <c r="AS73" s="5">
        <f t="shared" si="89"/>
        <v>1.2956496507093029E-40</v>
      </c>
      <c r="AT73" s="5">
        <f t="shared" si="89"/>
        <v>1.3415802935900597E-40</v>
      </c>
      <c r="AU73" s="5">
        <f t="shared" si="89"/>
        <v>1.3883109364708168E-40</v>
      </c>
      <c r="AV73" s="5">
        <f t="shared" si="89"/>
        <v>1.4358415793515681E-40</v>
      </c>
      <c r="AW73" s="5">
        <f t="shared" si="89"/>
        <v>1.4841722222323251E-40</v>
      </c>
      <c r="AX73" s="5">
        <f t="shared" si="89"/>
        <v>1.5333028651130822E-40</v>
      </c>
      <c r="AY73" s="5">
        <f t="shared" si="89"/>
        <v>1.5832335079938394E-40</v>
      </c>
      <c r="AZ73" s="5">
        <f t="shared" si="89"/>
        <v>1.6339641508745903E-40</v>
      </c>
      <c r="BA73" s="5">
        <f t="shared" si="89"/>
        <v>1.6854947937553474E-40</v>
      </c>
      <c r="BB73" s="5">
        <f t="shared" si="89"/>
        <v>1.7378254366361048E-40</v>
      </c>
      <c r="BC73" s="5">
        <f t="shared" si="89"/>
        <v>1.7909560795168555E-40</v>
      </c>
      <c r="BD73" s="5">
        <f t="shared" si="89"/>
        <v>1.8448867223976126E-40</v>
      </c>
      <c r="BE73" s="5">
        <f t="shared" si="89"/>
        <v>1.8996173652783701E-40</v>
      </c>
      <c r="BF73" s="5">
        <f t="shared" si="89"/>
        <v>1.9551480081591272E-40</v>
      </c>
      <c r="BG73" s="5">
        <f t="shared" si="88"/>
        <v>2.0114786510398779E-40</v>
      </c>
      <c r="BH73" s="5">
        <f t="shared" si="88"/>
        <v>2.0686092939206351E-40</v>
      </c>
      <c r="BI73" s="5">
        <f t="shared" si="88"/>
        <v>2.1265399368013925E-40</v>
      </c>
      <c r="BJ73" s="5">
        <f t="shared" si="88"/>
        <v>2.1852705796821498E-40</v>
      </c>
      <c r="BK73" s="5">
        <f t="shared" si="88"/>
        <v>2.2448012225629E-40</v>
      </c>
      <c r="BL73" s="5">
        <f t="shared" si="88"/>
        <v>2.3051318654436578E-40</v>
      </c>
      <c r="BM73" s="5">
        <f t="shared" si="88"/>
        <v>2.3662625083244151E-40</v>
      </c>
      <c r="BN73" s="5">
        <f t="shared" si="88"/>
        <v>2.4281931512051653E-40</v>
      </c>
      <c r="BO73" s="5">
        <f t="shared" si="88"/>
        <v>2.4909237940859227E-40</v>
      </c>
      <c r="BP73" s="5">
        <f t="shared" si="88"/>
        <v>2.5544544369666804E-40</v>
      </c>
      <c r="BQ73" s="5">
        <f t="shared" si="88"/>
        <v>2.618785079847438E-40</v>
      </c>
      <c r="BR73" s="5">
        <f t="shared" si="88"/>
        <v>2.6839157227281876E-40</v>
      </c>
      <c r="BS73" s="5">
        <f t="shared" si="88"/>
        <v>2.7498463656089453E-40</v>
      </c>
      <c r="BT73" s="5">
        <f t="shared" si="88"/>
        <v>2.8165770084897028E-40</v>
      </c>
      <c r="BU73" s="5">
        <f t="shared" si="88"/>
        <v>2.8841076513704606E-40</v>
      </c>
      <c r="BV73" s="5">
        <f t="shared" si="79"/>
        <v>2.9524382942512102E-40</v>
      </c>
      <c r="BW73" s="5">
        <f t="shared" ref="BW73:CL90" si="94">IF($E73=0, 0, ($E73/ROUND($E73/BW$3,0)-BW$3)^2)</f>
        <v>3.0215689371319595E-40</v>
      </c>
      <c r="BX73" s="5">
        <f t="shared" si="94"/>
        <v>3.0914995800127173E-40</v>
      </c>
      <c r="BY73" s="5">
        <f t="shared" si="94"/>
        <v>3.162230222893475E-40</v>
      </c>
      <c r="BZ73" s="5">
        <f t="shared" si="94"/>
        <v>3.233760865774224E-40</v>
      </c>
      <c r="CA73" s="5">
        <f t="shared" si="94"/>
        <v>3.3060915086549818E-40</v>
      </c>
      <c r="CB73" s="5">
        <f t="shared" si="94"/>
        <v>3.3792221515357394E-40</v>
      </c>
      <c r="CC73" s="5">
        <f t="shared" si="94"/>
        <v>3.4531527944164974E-40</v>
      </c>
      <c r="CD73" s="5">
        <f t="shared" si="94"/>
        <v>3.5278834372972462E-40</v>
      </c>
      <c r="CE73" s="5">
        <f t="shared" si="94"/>
        <v>3.6034140801780042E-40</v>
      </c>
      <c r="CF73" s="5">
        <f t="shared" si="94"/>
        <v>3.6797447230587618E-40</v>
      </c>
      <c r="CG73" s="5">
        <f t="shared" si="94"/>
        <v>3.756875365939511E-40</v>
      </c>
      <c r="CH73" s="5">
        <f t="shared" si="94"/>
        <v>3.834806008820269E-40</v>
      </c>
      <c r="CI73" s="5">
        <f t="shared" si="94"/>
        <v>3.913536651701027E-40</v>
      </c>
      <c r="CJ73" s="5">
        <f t="shared" si="94"/>
        <v>3.9930672945817847E-40</v>
      </c>
      <c r="CK73" s="5">
        <f t="shared" si="94"/>
        <v>4.0733979374625334E-40</v>
      </c>
      <c r="CL73" s="5">
        <f t="shared" si="94"/>
        <v>4.1545285803432909E-40</v>
      </c>
      <c r="CM73" s="5">
        <f t="shared" si="93"/>
        <v>4.2364592232240491E-40</v>
      </c>
      <c r="CN73" s="5">
        <f t="shared" si="93"/>
        <v>4.3191898661048071E-40</v>
      </c>
      <c r="CO73" s="5">
        <f t="shared" si="93"/>
        <v>4.4027205089855553E-40</v>
      </c>
      <c r="CP73" s="5">
        <f t="shared" si="93"/>
        <v>4.4870511518663138E-40</v>
      </c>
      <c r="CQ73" s="5">
        <f t="shared" si="93"/>
        <v>4.5721817947470715E-40</v>
      </c>
      <c r="CR73" s="5">
        <f t="shared" si="83"/>
        <v>4.6581124376278298E-40</v>
      </c>
      <c r="CS73" s="5">
        <f t="shared" si="83"/>
        <v>4.7448430805085782E-40</v>
      </c>
      <c r="CT73" s="5">
        <f t="shared" si="83"/>
        <v>4.8323737233893362E-40</v>
      </c>
      <c r="CU73" s="5">
        <f t="shared" si="83"/>
        <v>4.9207043662700949E-40</v>
      </c>
      <c r="CV73" s="5">
        <f t="shared" si="83"/>
        <v>5.0098350091508421E-40</v>
      </c>
      <c r="CW73" s="5">
        <f t="shared" si="83"/>
        <v>5.0997656520316005E-40</v>
      </c>
      <c r="CX73" s="5">
        <f t="shared" si="83"/>
        <v>5.1904962949123588E-40</v>
      </c>
      <c r="CY73" s="5">
        <f t="shared" si="85"/>
        <v>5.282026937793117E-40</v>
      </c>
      <c r="CZ73" s="5">
        <f t="shared" si="85"/>
        <v>5.3743575806738644E-40</v>
      </c>
      <c r="DA73" s="5">
        <f t="shared" si="85"/>
        <v>5.4674882235546231E-40</v>
      </c>
      <c r="DB73" s="5">
        <f t="shared" si="85"/>
        <v>5.5614188664353817E-40</v>
      </c>
      <c r="DC73" s="5">
        <f t="shared" si="85"/>
        <v>5.6561495093161401E-40</v>
      </c>
      <c r="DD73" s="5">
        <f t="shared" si="85"/>
        <v>5.751680152196887E-40</v>
      </c>
      <c r="DE73" s="5">
        <f t="shared" si="85"/>
        <v>5.8480107950776459E-40</v>
      </c>
      <c r="DF73" s="5">
        <f t="shared" si="85"/>
        <v>5.9451414379584048E-40</v>
      </c>
      <c r="DG73" s="5">
        <f t="shared" si="85"/>
        <v>6.0430720808391512E-40</v>
      </c>
      <c r="DH73" s="5">
        <f t="shared" si="85"/>
        <v>6.1418027237199098E-40</v>
      </c>
    </row>
    <row r="74" spans="2:112" x14ac:dyDescent="0.25">
      <c r="B74" s="5">
        <f>'goccia (9)'!M19</f>
        <v>3.4322343484481504E-19</v>
      </c>
      <c r="D74">
        <f t="shared" si="64"/>
        <v>94</v>
      </c>
      <c r="E74" s="5">
        <f t="shared" si="90"/>
        <v>3.4322343484481504E-19</v>
      </c>
      <c r="F74" s="107">
        <f t="shared" si="91"/>
        <v>3.4322343484481506</v>
      </c>
      <c r="G74" s="35"/>
      <c r="H74" s="100">
        <f t="shared" si="92"/>
        <v>1.7161171742240752E-19</v>
      </c>
      <c r="I74" s="35"/>
      <c r="J74" s="6"/>
      <c r="L74" s="5">
        <f t="shared" si="87"/>
        <v>4.67066329945993E-40</v>
      </c>
      <c r="M74" s="5">
        <f t="shared" si="87"/>
        <v>4.5846164297702967E-40</v>
      </c>
      <c r="N74" s="5">
        <f t="shared" si="87"/>
        <v>4.4993695600806747E-40</v>
      </c>
      <c r="O74" s="5">
        <f t="shared" si="87"/>
        <v>4.4149226903910411E-40</v>
      </c>
      <c r="P74" s="5">
        <f t="shared" si="87"/>
        <v>4.3312758207014082E-40</v>
      </c>
      <c r="Q74" s="5">
        <f t="shared" si="87"/>
        <v>4.248428951011776E-40</v>
      </c>
      <c r="R74" s="5">
        <f t="shared" si="87"/>
        <v>4.1663820813221526E-40</v>
      </c>
      <c r="S74" s="5">
        <f t="shared" si="87"/>
        <v>4.0851352116325201E-40</v>
      </c>
      <c r="T74" s="5">
        <f t="shared" si="87"/>
        <v>4.0046883419428875E-40</v>
      </c>
      <c r="U74" s="5">
        <f t="shared" si="87"/>
        <v>3.9250414722532547E-40</v>
      </c>
      <c r="V74" s="5">
        <f t="shared" si="87"/>
        <v>3.8461946025636316E-40</v>
      </c>
      <c r="W74" s="5">
        <f t="shared" si="87"/>
        <v>3.7681477328739985E-40</v>
      </c>
      <c r="X74" s="5">
        <f t="shared" si="87"/>
        <v>3.6909008631843661E-40</v>
      </c>
      <c r="Y74" s="5">
        <f t="shared" si="87"/>
        <v>3.6144539934947332E-40</v>
      </c>
      <c r="Z74" s="5">
        <f t="shared" si="87"/>
        <v>3.53880712380511E-40</v>
      </c>
      <c r="AA74" s="5">
        <f t="shared" si="87"/>
        <v>3.4639602541154772E-40</v>
      </c>
      <c r="AB74" s="5">
        <f t="shared" si="86"/>
        <v>3.3899133844258447E-40</v>
      </c>
      <c r="AC74" s="5">
        <f t="shared" si="86"/>
        <v>3.316666514736221E-40</v>
      </c>
      <c r="AD74" s="5">
        <f t="shared" si="86"/>
        <v>3.2442196450465886E-40</v>
      </c>
      <c r="AE74" s="5">
        <f t="shared" si="86"/>
        <v>3.1725727753569561E-40</v>
      </c>
      <c r="AF74" s="5">
        <f t="shared" si="86"/>
        <v>3.1017259056673234E-40</v>
      </c>
      <c r="AG74" s="5">
        <f t="shared" si="86"/>
        <v>3.0316790359776996E-40</v>
      </c>
      <c r="AH74" s="5">
        <f t="shared" si="86"/>
        <v>2.9624321662880671E-40</v>
      </c>
      <c r="AI74" s="5">
        <f t="shared" si="86"/>
        <v>2.8939852965984348E-40</v>
      </c>
      <c r="AJ74" s="5">
        <f t="shared" si="86"/>
        <v>2.8263384269088024E-40</v>
      </c>
      <c r="AK74" s="5">
        <f t="shared" si="86"/>
        <v>2.7594915572191784E-40</v>
      </c>
      <c r="AL74" s="5">
        <f t="shared" si="86"/>
        <v>2.6934446875295458E-40</v>
      </c>
      <c r="AM74" s="5">
        <f t="shared" si="86"/>
        <v>2.6281978178399138E-40</v>
      </c>
      <c r="AN74" s="5">
        <f t="shared" si="86"/>
        <v>2.5637509481502894E-40</v>
      </c>
      <c r="AO74" s="5">
        <f t="shared" si="86"/>
        <v>2.5001040784606571E-40</v>
      </c>
      <c r="AP74" s="5">
        <f t="shared" si="86"/>
        <v>2.4372572087710247E-40</v>
      </c>
      <c r="AQ74" s="5">
        <f t="shared" si="89"/>
        <v>2.3752103390813926E-40</v>
      </c>
      <c r="AR74" s="5">
        <f t="shared" si="89"/>
        <v>2.3139634693917681E-40</v>
      </c>
      <c r="AS74" s="5">
        <f t="shared" si="89"/>
        <v>2.2535165997021361E-40</v>
      </c>
      <c r="AT74" s="5">
        <f t="shared" si="89"/>
        <v>2.1938697300125039E-40</v>
      </c>
      <c r="AU74" s="5">
        <f t="shared" si="89"/>
        <v>2.1350228603228716E-40</v>
      </c>
      <c r="AV74" s="5">
        <f t="shared" si="89"/>
        <v>2.076975990633247E-40</v>
      </c>
      <c r="AW74" s="5">
        <f t="shared" si="89"/>
        <v>2.0197291209436148E-40</v>
      </c>
      <c r="AX74" s="5">
        <f t="shared" si="89"/>
        <v>1.9632822512539829E-40</v>
      </c>
      <c r="AY74" s="5">
        <f t="shared" si="89"/>
        <v>1.9076353815643509E-40</v>
      </c>
      <c r="AZ74" s="5">
        <f t="shared" si="89"/>
        <v>1.8527885118747257E-40</v>
      </c>
      <c r="BA74" s="5">
        <f t="shared" si="89"/>
        <v>1.7987416421850938E-40</v>
      </c>
      <c r="BB74" s="5">
        <f t="shared" si="89"/>
        <v>1.745494772495462E-40</v>
      </c>
      <c r="BC74" s="5">
        <f t="shared" si="89"/>
        <v>1.6930479028058364E-40</v>
      </c>
      <c r="BD74" s="5">
        <f t="shared" si="89"/>
        <v>1.6414010331162047E-40</v>
      </c>
      <c r="BE74" s="5">
        <f t="shared" si="89"/>
        <v>1.5905541634265729E-40</v>
      </c>
      <c r="BF74" s="5">
        <f t="shared" si="89"/>
        <v>1.5405072937369411E-40</v>
      </c>
      <c r="BG74" s="5">
        <f t="shared" si="88"/>
        <v>1.4912604240473154E-40</v>
      </c>
      <c r="BH74" s="5">
        <f t="shared" si="88"/>
        <v>1.4428135543576837E-40</v>
      </c>
      <c r="BI74" s="5">
        <f t="shared" si="88"/>
        <v>1.395166684668052E-40</v>
      </c>
      <c r="BJ74" s="5">
        <f t="shared" si="88"/>
        <v>1.3483198149784205E-40</v>
      </c>
      <c r="BK74" s="5">
        <f t="shared" si="88"/>
        <v>1.3022729452887944E-40</v>
      </c>
      <c r="BL74" s="5">
        <f t="shared" si="88"/>
        <v>1.2570260755991628E-40</v>
      </c>
      <c r="BM74" s="5">
        <f t="shared" si="88"/>
        <v>1.2125792059095313E-40</v>
      </c>
      <c r="BN74" s="5">
        <f t="shared" si="88"/>
        <v>1.168932336219905E-40</v>
      </c>
      <c r="BO74" s="5">
        <f t="shared" si="88"/>
        <v>1.1260854665302734E-40</v>
      </c>
      <c r="BP74" s="5">
        <f t="shared" si="88"/>
        <v>1.0840385968406419E-40</v>
      </c>
      <c r="BQ74" s="5">
        <f t="shared" si="88"/>
        <v>1.0427917271510105E-40</v>
      </c>
      <c r="BR74" s="5">
        <f t="shared" si="88"/>
        <v>1.002344857461384E-40</v>
      </c>
      <c r="BS74" s="5">
        <f t="shared" si="88"/>
        <v>9.6269798777175249E-41</v>
      </c>
      <c r="BT74" s="5">
        <f t="shared" si="88"/>
        <v>9.2385111808212125E-41</v>
      </c>
      <c r="BU74" s="5">
        <f t="shared" si="88"/>
        <v>8.8580424839248998E-41</v>
      </c>
      <c r="BV74" s="5">
        <f t="shared" si="79"/>
        <v>8.4855737870286316E-41</v>
      </c>
      <c r="BW74" s="5">
        <f t="shared" si="94"/>
        <v>8.121105090132362E-41</v>
      </c>
      <c r="BX74" s="5">
        <f t="shared" si="94"/>
        <v>7.7646363932360482E-41</v>
      </c>
      <c r="BY74" s="5">
        <f t="shared" si="94"/>
        <v>7.4161676963397351E-41</v>
      </c>
      <c r="BZ74" s="5">
        <f t="shared" si="94"/>
        <v>7.0756989994434634E-41</v>
      </c>
      <c r="CA74" s="5">
        <f t="shared" si="94"/>
        <v>6.7432303025471506E-41</v>
      </c>
      <c r="CB74" s="5">
        <f t="shared" si="94"/>
        <v>6.4187616056508384E-41</v>
      </c>
      <c r="CC74" s="5">
        <f t="shared" si="94"/>
        <v>6.1022929087545269E-41</v>
      </c>
      <c r="CD74" s="5">
        <f t="shared" si="94"/>
        <v>5.7938242118582528E-41</v>
      </c>
      <c r="CE74" s="5">
        <f t="shared" si="94"/>
        <v>5.4933555149619416E-41</v>
      </c>
      <c r="CF74" s="5">
        <f t="shared" si="94"/>
        <v>5.20088681806563E-41</v>
      </c>
      <c r="CG74" s="5">
        <f t="shared" si="94"/>
        <v>4.9164181211693538E-41</v>
      </c>
      <c r="CH74" s="5">
        <f t="shared" si="94"/>
        <v>4.6399494242730425E-41</v>
      </c>
      <c r="CI74" s="5">
        <f t="shared" si="94"/>
        <v>4.3714807273767319E-41</v>
      </c>
      <c r="CJ74" s="5">
        <f t="shared" si="94"/>
        <v>4.111012030480422E-41</v>
      </c>
      <c r="CK74" s="5">
        <f t="shared" si="94"/>
        <v>3.8585433335841428E-41</v>
      </c>
      <c r="CL74" s="5">
        <f t="shared" si="94"/>
        <v>3.6140746366878332E-41</v>
      </c>
      <c r="CM74" s="5">
        <f t="shared" si="93"/>
        <v>3.3776059397915237E-41</v>
      </c>
      <c r="CN74" s="5">
        <f t="shared" si="93"/>
        <v>3.1491372428952149E-41</v>
      </c>
      <c r="CO74" s="5">
        <f t="shared" si="93"/>
        <v>2.9286685459989328E-41</v>
      </c>
      <c r="CP74" s="5">
        <f t="shared" si="93"/>
        <v>2.7161998491026243E-41</v>
      </c>
      <c r="CQ74" s="5">
        <f t="shared" si="93"/>
        <v>2.5117311522063164E-41</v>
      </c>
      <c r="CR74" s="5">
        <f t="shared" si="83"/>
        <v>2.3152624553100087E-41</v>
      </c>
      <c r="CS74" s="5">
        <f t="shared" si="83"/>
        <v>2.1267937584137241E-41</v>
      </c>
      <c r="CT74" s="5">
        <f t="shared" si="83"/>
        <v>1.9463250615174165E-41</v>
      </c>
      <c r="CU74" s="5">
        <f t="shared" si="83"/>
        <v>1.7738563646211098E-41</v>
      </c>
      <c r="CV74" s="5">
        <f t="shared" si="83"/>
        <v>1.6093876677248226E-41</v>
      </c>
      <c r="CW74" s="5">
        <f t="shared" si="83"/>
        <v>1.4529189708285159E-41</v>
      </c>
      <c r="CX74" s="5">
        <f t="shared" si="83"/>
        <v>1.3044502739322096E-41</v>
      </c>
      <c r="CY74" s="5">
        <f t="shared" si="85"/>
        <v>1.1639815770359037E-41</v>
      </c>
      <c r="CZ74" s="5">
        <f t="shared" si="85"/>
        <v>1.031512880139614E-41</v>
      </c>
      <c r="DA74" s="5">
        <f t="shared" si="85"/>
        <v>9.070441832433084E-42</v>
      </c>
      <c r="DB74" s="5">
        <f t="shared" si="85"/>
        <v>7.9057548634700324E-42</v>
      </c>
      <c r="DC74" s="5">
        <f t="shared" si="85"/>
        <v>6.8210678945069862E-42</v>
      </c>
      <c r="DD74" s="5">
        <f t="shared" si="85"/>
        <v>5.8163809255440626E-42</v>
      </c>
      <c r="DE74" s="5">
        <f t="shared" si="85"/>
        <v>4.8916939565810176E-42</v>
      </c>
      <c r="DF74" s="5">
        <f t="shared" si="85"/>
        <v>4.0470069876179778E-42</v>
      </c>
      <c r="DG74" s="5">
        <f t="shared" si="85"/>
        <v>3.2823200186550308E-42</v>
      </c>
      <c r="DH74" s="5">
        <f t="shared" si="85"/>
        <v>2.5976330496919925E-42</v>
      </c>
    </row>
    <row r="75" spans="2:112" x14ac:dyDescent="0.25">
      <c r="B75" s="5">
        <f>'goccia (9)'!S16</f>
        <v>2.9102297277043551E-19</v>
      </c>
      <c r="D75">
        <f t="shared" si="64"/>
        <v>95</v>
      </c>
      <c r="E75" s="5">
        <f t="shared" si="90"/>
        <v>2.9102297277043551E-19</v>
      </c>
      <c r="F75" s="107">
        <f t="shared" si="91"/>
        <v>2.9102297277043552</v>
      </c>
      <c r="G75" s="35"/>
      <c r="H75" s="100">
        <f t="shared" si="92"/>
        <v>1.4551148638521776E-19</v>
      </c>
      <c r="I75" s="35"/>
      <c r="J75" s="6"/>
      <c r="L75" s="5">
        <f t="shared" si="87"/>
        <v>2.0146754470085525E-41</v>
      </c>
      <c r="M75" s="5">
        <f t="shared" si="87"/>
        <v>2.1982159915998484E-41</v>
      </c>
      <c r="N75" s="5">
        <f t="shared" si="87"/>
        <v>2.3897565361911213E-41</v>
      </c>
      <c r="O75" s="5">
        <f t="shared" si="87"/>
        <v>2.589297080782417E-41</v>
      </c>
      <c r="P75" s="5">
        <f t="shared" si="87"/>
        <v>2.7968376253737133E-41</v>
      </c>
      <c r="Q75" s="5">
        <f t="shared" si="87"/>
        <v>3.0123781699650103E-41</v>
      </c>
      <c r="R75" s="5">
        <f t="shared" si="87"/>
        <v>3.2359187145562805E-41</v>
      </c>
      <c r="S75" s="5">
        <f t="shared" si="87"/>
        <v>3.4674592591475778E-41</v>
      </c>
      <c r="T75" s="5">
        <f t="shared" si="87"/>
        <v>3.7069998037388753E-41</v>
      </c>
      <c r="U75" s="5">
        <f t="shared" si="87"/>
        <v>3.9545403483301735E-41</v>
      </c>
      <c r="V75" s="5">
        <f t="shared" si="87"/>
        <v>4.2100808929214406E-41</v>
      </c>
      <c r="W75" s="5">
        <f t="shared" si="87"/>
        <v>4.4736214375127391E-41</v>
      </c>
      <c r="X75" s="5">
        <f t="shared" si="87"/>
        <v>4.7451619821040382E-41</v>
      </c>
      <c r="Y75" s="5">
        <f t="shared" si="87"/>
        <v>5.024702526695337E-41</v>
      </c>
      <c r="Z75" s="5">
        <f t="shared" si="87"/>
        <v>5.3122430712866017E-41</v>
      </c>
      <c r="AA75" s="5">
        <f t="shared" si="87"/>
        <v>5.6077836158779008E-41</v>
      </c>
      <c r="AB75" s="5">
        <f t="shared" si="86"/>
        <v>5.9113241604692015E-41</v>
      </c>
      <c r="AC75" s="5">
        <f t="shared" si="86"/>
        <v>6.2228647050604631E-41</v>
      </c>
      <c r="AD75" s="5">
        <f t="shared" si="86"/>
        <v>6.5424052496517631E-41</v>
      </c>
      <c r="AE75" s="5">
        <f t="shared" si="86"/>
        <v>6.8699457942430638E-41</v>
      </c>
      <c r="AF75" s="5">
        <f t="shared" si="86"/>
        <v>7.2054863388343652E-41</v>
      </c>
      <c r="AG75" s="5">
        <f t="shared" si="86"/>
        <v>7.5490268834256254E-41</v>
      </c>
      <c r="AH75" s="5">
        <f t="shared" si="86"/>
        <v>7.900567428016926E-41</v>
      </c>
      <c r="AI75" s="5">
        <f t="shared" si="86"/>
        <v>8.2601079726082273E-41</v>
      </c>
      <c r="AJ75" s="5">
        <f t="shared" si="86"/>
        <v>8.6276485171995303E-41</v>
      </c>
      <c r="AK75" s="5">
        <f t="shared" si="86"/>
        <v>9.003189061790787E-41</v>
      </c>
      <c r="AL75" s="5">
        <f t="shared" si="86"/>
        <v>9.3867296063820892E-41</v>
      </c>
      <c r="AM75" s="5">
        <f t="shared" si="86"/>
        <v>9.7782701509733932E-41</v>
      </c>
      <c r="AN75" s="5">
        <f t="shared" si="86"/>
        <v>1.0177810695564647E-40</v>
      </c>
      <c r="AO75" s="5">
        <f t="shared" si="86"/>
        <v>1.058535124015595E-40</v>
      </c>
      <c r="AP75" s="5">
        <f t="shared" si="86"/>
        <v>1.1000891784747254E-40</v>
      </c>
      <c r="AQ75" s="5">
        <f t="shared" si="89"/>
        <v>1.1424432329338558E-40</v>
      </c>
      <c r="AR75" s="5">
        <f t="shared" si="89"/>
        <v>1.1855972873929811E-40</v>
      </c>
      <c r="AS75" s="5">
        <f t="shared" si="89"/>
        <v>1.2295513418521114E-40</v>
      </c>
      <c r="AT75" s="5">
        <f t="shared" si="89"/>
        <v>1.2743053963112419E-40</v>
      </c>
      <c r="AU75" s="5">
        <f t="shared" si="89"/>
        <v>1.3198594507703724E-40</v>
      </c>
      <c r="AV75" s="5">
        <f t="shared" si="89"/>
        <v>1.3662135052294973E-40</v>
      </c>
      <c r="AW75" s="5">
        <f t="shared" si="89"/>
        <v>1.4133675596886279E-40</v>
      </c>
      <c r="AX75" s="5">
        <f t="shared" si="89"/>
        <v>1.4613216141477584E-40</v>
      </c>
      <c r="AY75" s="5">
        <f t="shared" si="89"/>
        <v>1.510075668606889E-40</v>
      </c>
      <c r="AZ75" s="5">
        <f t="shared" si="89"/>
        <v>1.5596297230660137E-40</v>
      </c>
      <c r="BA75" s="5">
        <f t="shared" si="89"/>
        <v>1.6099837775251445E-40</v>
      </c>
      <c r="BB75" s="5">
        <f t="shared" si="89"/>
        <v>1.661137831984275E-40</v>
      </c>
      <c r="BC75" s="5">
        <f t="shared" si="89"/>
        <v>1.7130918864433995E-40</v>
      </c>
      <c r="BD75" s="5">
        <f t="shared" si="89"/>
        <v>1.7658459409025302E-40</v>
      </c>
      <c r="BE75" s="5">
        <f t="shared" si="89"/>
        <v>1.819399995361661E-40</v>
      </c>
      <c r="BF75" s="5">
        <f t="shared" si="89"/>
        <v>1.8737540498207916E-40</v>
      </c>
      <c r="BG75" s="5">
        <f t="shared" si="88"/>
        <v>1.928908104279916E-40</v>
      </c>
      <c r="BH75" s="5">
        <f t="shared" si="88"/>
        <v>1.9848621587390468E-40</v>
      </c>
      <c r="BI75" s="5">
        <f t="shared" si="88"/>
        <v>2.0416162131981778E-40</v>
      </c>
      <c r="BJ75" s="5">
        <f t="shared" si="88"/>
        <v>2.0991702676573087E-40</v>
      </c>
      <c r="BK75" s="5">
        <f t="shared" si="88"/>
        <v>2.1575243221164325E-40</v>
      </c>
      <c r="BL75" s="5">
        <f t="shared" si="88"/>
        <v>2.2166783765755636E-40</v>
      </c>
      <c r="BM75" s="5">
        <f t="shared" si="88"/>
        <v>2.2766324310346945E-40</v>
      </c>
      <c r="BN75" s="5">
        <f t="shared" si="88"/>
        <v>2.3373864854938183E-40</v>
      </c>
      <c r="BO75" s="5">
        <f t="shared" si="88"/>
        <v>2.3989405399529493E-40</v>
      </c>
      <c r="BP75" s="5">
        <f t="shared" si="88"/>
        <v>2.4612945944120802E-40</v>
      </c>
      <c r="BQ75" s="5">
        <f t="shared" si="88"/>
        <v>2.5244486488712113E-40</v>
      </c>
      <c r="BR75" s="5">
        <f t="shared" si="88"/>
        <v>2.5884027033303346E-40</v>
      </c>
      <c r="BS75" s="5">
        <f t="shared" si="88"/>
        <v>2.6531567577894659E-40</v>
      </c>
      <c r="BT75" s="5">
        <f t="shared" si="88"/>
        <v>2.718710812248597E-40</v>
      </c>
      <c r="BU75" s="5">
        <f t="shared" si="88"/>
        <v>2.7850648667077285E-40</v>
      </c>
      <c r="BV75" s="5">
        <f t="shared" si="79"/>
        <v>2.8522189211668516E-40</v>
      </c>
      <c r="BW75" s="5">
        <f t="shared" si="94"/>
        <v>2.9201729756259746E-40</v>
      </c>
      <c r="BX75" s="5">
        <f t="shared" si="94"/>
        <v>2.9889270300851056E-40</v>
      </c>
      <c r="BY75" s="5">
        <f t="shared" si="94"/>
        <v>3.0584810845442369E-40</v>
      </c>
      <c r="BZ75" s="5">
        <f t="shared" si="94"/>
        <v>3.1288351390033598E-40</v>
      </c>
      <c r="CA75" s="5">
        <f t="shared" si="94"/>
        <v>3.1999891934624909E-40</v>
      </c>
      <c r="CB75" s="5">
        <f t="shared" si="94"/>
        <v>3.2719432479216221E-40</v>
      </c>
      <c r="CC75" s="5">
        <f t="shared" si="94"/>
        <v>3.3446973023807537E-40</v>
      </c>
      <c r="CD75" s="5">
        <f t="shared" si="94"/>
        <v>3.4182513568398761E-40</v>
      </c>
      <c r="CE75" s="5">
        <f t="shared" si="94"/>
        <v>3.4926054112990074E-40</v>
      </c>
      <c r="CF75" s="5">
        <f t="shared" si="94"/>
        <v>3.5677594657581389E-40</v>
      </c>
      <c r="CG75" s="5">
        <f t="shared" si="94"/>
        <v>3.6437135202172613E-40</v>
      </c>
      <c r="CH75" s="5">
        <f t="shared" si="94"/>
        <v>3.7204675746763926E-40</v>
      </c>
      <c r="CI75" s="5">
        <f t="shared" si="94"/>
        <v>3.7980216291355237E-40</v>
      </c>
      <c r="CJ75" s="5">
        <f t="shared" si="94"/>
        <v>3.8763756835946555E-40</v>
      </c>
      <c r="CK75" s="5">
        <f t="shared" si="94"/>
        <v>3.9555297380537774E-40</v>
      </c>
      <c r="CL75" s="5">
        <f t="shared" si="94"/>
        <v>4.0354837925129089E-40</v>
      </c>
      <c r="CM75" s="5">
        <f t="shared" si="93"/>
        <v>4.1162378469720411E-40</v>
      </c>
      <c r="CN75" s="5">
        <f t="shared" si="93"/>
        <v>4.1977919014311724E-40</v>
      </c>
      <c r="CO75" s="5">
        <f t="shared" si="93"/>
        <v>4.2801459558902945E-40</v>
      </c>
      <c r="CP75" s="5">
        <f t="shared" si="93"/>
        <v>4.3633000103494263E-40</v>
      </c>
      <c r="CQ75" s="5">
        <f t="shared" si="93"/>
        <v>4.4472540648085579E-40</v>
      </c>
      <c r="CR75" s="5">
        <f t="shared" si="83"/>
        <v>4.5320081192676895E-40</v>
      </c>
      <c r="CS75" s="5">
        <f t="shared" si="83"/>
        <v>4.617562173726811E-40</v>
      </c>
      <c r="CT75" s="5">
        <f t="shared" si="83"/>
        <v>4.7039162281859423E-40</v>
      </c>
      <c r="CU75" s="5">
        <f t="shared" si="83"/>
        <v>4.7910702826450742E-40</v>
      </c>
      <c r="CV75" s="5">
        <f t="shared" si="83"/>
        <v>4.8790243371041954E-40</v>
      </c>
      <c r="CW75" s="5">
        <f t="shared" si="83"/>
        <v>4.9677783915633278E-40</v>
      </c>
      <c r="CX75" s="5">
        <f t="shared" si="83"/>
        <v>5.0573324460224593E-40</v>
      </c>
      <c r="CY75" s="5">
        <f t="shared" si="85"/>
        <v>5.1476865004815915E-40</v>
      </c>
      <c r="CZ75" s="5">
        <f t="shared" si="85"/>
        <v>5.2388405549407121E-40</v>
      </c>
      <c r="DA75" s="5">
        <f t="shared" si="85"/>
        <v>5.3307946093998441E-40</v>
      </c>
      <c r="DB75" s="5">
        <f t="shared" si="85"/>
        <v>5.4235486638589766E-40</v>
      </c>
      <c r="DC75" s="5">
        <f t="shared" si="85"/>
        <v>5.5171027183181083E-40</v>
      </c>
      <c r="DD75" s="5">
        <f t="shared" si="85"/>
        <v>5.6114567727772292E-40</v>
      </c>
      <c r="DE75" s="5">
        <f t="shared" si="85"/>
        <v>5.7066108272363613E-40</v>
      </c>
      <c r="DF75" s="5">
        <f t="shared" si="85"/>
        <v>5.8025648816954934E-40</v>
      </c>
      <c r="DG75" s="5">
        <f t="shared" si="85"/>
        <v>5.8993189361546138E-40</v>
      </c>
      <c r="DH75" s="5">
        <f t="shared" si="85"/>
        <v>5.9968729906137464E-40</v>
      </c>
    </row>
    <row r="76" spans="2:112" x14ac:dyDescent="0.25">
      <c r="B76" s="5">
        <f>'goccia (9)'!S17</f>
        <v>2.8374994305292241E-19</v>
      </c>
      <c r="D76">
        <f t="shared" si="64"/>
        <v>96</v>
      </c>
      <c r="E76" s="5">
        <f t="shared" si="90"/>
        <v>2.8374994305292241E-19</v>
      </c>
      <c r="F76" s="107">
        <f t="shared" si="91"/>
        <v>2.837499430529224</v>
      </c>
      <c r="G76" s="35"/>
      <c r="H76" s="100">
        <f t="shared" si="92"/>
        <v>1.418749715264612E-19</v>
      </c>
      <c r="I76" s="35"/>
      <c r="J76" s="6"/>
      <c r="L76" s="5">
        <f t="shared" si="87"/>
        <v>6.6016087695816128E-41</v>
      </c>
      <c r="M76" s="5">
        <f t="shared" si="87"/>
        <v>6.9306099085231756E-41</v>
      </c>
      <c r="N76" s="5">
        <f t="shared" si="87"/>
        <v>7.2676110474646973E-41</v>
      </c>
      <c r="O76" s="5">
        <f t="shared" si="87"/>
        <v>7.6126121864062604E-41</v>
      </c>
      <c r="P76" s="5">
        <f t="shared" si="87"/>
        <v>7.9656133253478242E-41</v>
      </c>
      <c r="Q76" s="5">
        <f t="shared" si="87"/>
        <v>8.3266144642893876E-41</v>
      </c>
      <c r="R76" s="5">
        <f t="shared" si="87"/>
        <v>8.6956156032309078E-41</v>
      </c>
      <c r="S76" s="5">
        <f t="shared" si="87"/>
        <v>9.0726167421724715E-41</v>
      </c>
      <c r="T76" s="5">
        <f t="shared" si="87"/>
        <v>9.4576178811140359E-41</v>
      </c>
      <c r="U76" s="5">
        <f t="shared" si="87"/>
        <v>9.850619020055602E-41</v>
      </c>
      <c r="V76" s="5">
        <f t="shared" si="87"/>
        <v>1.0251620158997118E-40</v>
      </c>
      <c r="W76" s="5">
        <f t="shared" si="87"/>
        <v>1.0660621297938683E-40</v>
      </c>
      <c r="X76" s="5">
        <f t="shared" si="87"/>
        <v>1.1077622436880249E-40</v>
      </c>
      <c r="Y76" s="5">
        <f t="shared" si="87"/>
        <v>1.1502623575821816E-40</v>
      </c>
      <c r="Z76" s="5">
        <f t="shared" si="87"/>
        <v>1.193562471476333E-40</v>
      </c>
      <c r="AA76" s="5">
        <f t="shared" si="87"/>
        <v>1.2376625853704896E-40</v>
      </c>
      <c r="AB76" s="5">
        <f t="shared" si="86"/>
        <v>1.2825626992646463E-40</v>
      </c>
      <c r="AC76" s="5">
        <f t="shared" si="86"/>
        <v>1.3282628131587975E-40</v>
      </c>
      <c r="AD76" s="5">
        <f t="shared" si="86"/>
        <v>1.3747629270529541E-40</v>
      </c>
      <c r="AE76" s="5">
        <f t="shared" si="86"/>
        <v>1.4220630409471109E-40</v>
      </c>
      <c r="AF76" s="5">
        <f t="shared" si="86"/>
        <v>1.4701631548412677E-40</v>
      </c>
      <c r="AG76" s="5">
        <f t="shared" si="86"/>
        <v>1.5190632687354185E-40</v>
      </c>
      <c r="AH76" s="5">
        <f t="shared" si="86"/>
        <v>1.5687633826295754E-40</v>
      </c>
      <c r="AI76" s="5">
        <f t="shared" si="86"/>
        <v>1.6192634965237323E-40</v>
      </c>
      <c r="AJ76" s="5">
        <f t="shared" si="86"/>
        <v>1.6705636104178893E-40</v>
      </c>
      <c r="AK76" s="5">
        <f t="shared" si="86"/>
        <v>1.7226637243120398E-40</v>
      </c>
      <c r="AL76" s="5">
        <f t="shared" si="86"/>
        <v>1.7755638382061967E-40</v>
      </c>
      <c r="AM76" s="5">
        <f t="shared" si="86"/>
        <v>1.8292639521003537E-40</v>
      </c>
      <c r="AN76" s="5">
        <f t="shared" si="86"/>
        <v>1.8837640659945043E-40</v>
      </c>
      <c r="AO76" s="5">
        <f t="shared" si="86"/>
        <v>1.9390641798886612E-40</v>
      </c>
      <c r="AP76" s="5">
        <f t="shared" si="86"/>
        <v>1.9951642937828183E-40</v>
      </c>
      <c r="AQ76" s="5">
        <f t="shared" si="89"/>
        <v>2.0520644076769754E-40</v>
      </c>
      <c r="AR76" s="5">
        <f t="shared" si="89"/>
        <v>2.1097645215711254E-40</v>
      </c>
      <c r="AS76" s="5">
        <f t="shared" si="89"/>
        <v>2.1682646354652825E-40</v>
      </c>
      <c r="AT76" s="5">
        <f t="shared" si="89"/>
        <v>2.22756474935944E-40</v>
      </c>
      <c r="AU76" s="5">
        <f t="shared" si="89"/>
        <v>2.2876648632535969E-40</v>
      </c>
      <c r="AV76" s="5">
        <f t="shared" si="89"/>
        <v>2.3485649771477467E-40</v>
      </c>
      <c r="AW76" s="5">
        <f t="shared" si="89"/>
        <v>2.4102650910419041E-40</v>
      </c>
      <c r="AX76" s="5">
        <f t="shared" si="89"/>
        <v>2.4727652049360615E-40</v>
      </c>
      <c r="AY76" s="5">
        <f t="shared" si="89"/>
        <v>2.5360653188302186E-40</v>
      </c>
      <c r="AZ76" s="5">
        <f t="shared" si="89"/>
        <v>2.6001654327243683E-40</v>
      </c>
      <c r="BA76" s="5">
        <f t="shared" si="89"/>
        <v>2.6650655466185256E-40</v>
      </c>
      <c r="BB76" s="5">
        <f t="shared" si="89"/>
        <v>2.7307656605126832E-40</v>
      </c>
      <c r="BC76" s="5">
        <f t="shared" si="89"/>
        <v>2.7972657744068324E-40</v>
      </c>
      <c r="BD76" s="5">
        <f t="shared" si="89"/>
        <v>2.8645658883009897E-40</v>
      </c>
      <c r="BE76" s="5">
        <f t="shared" si="89"/>
        <v>2.9326660021951473E-40</v>
      </c>
      <c r="BF76" s="5">
        <f t="shared" si="89"/>
        <v>3.0015661160893047E-40</v>
      </c>
      <c r="BG76" s="5">
        <f t="shared" si="88"/>
        <v>3.0712662299834538E-40</v>
      </c>
      <c r="BH76" s="5">
        <f t="shared" si="88"/>
        <v>3.1417663438776114E-40</v>
      </c>
      <c r="BI76" s="5">
        <f t="shared" si="88"/>
        <v>3.2130664577717692E-40</v>
      </c>
      <c r="BJ76" s="5">
        <f t="shared" si="88"/>
        <v>3.2851665716659269E-40</v>
      </c>
      <c r="BK76" s="5">
        <f t="shared" si="88"/>
        <v>3.3580666855600755E-40</v>
      </c>
      <c r="BL76" s="5">
        <f t="shared" si="88"/>
        <v>3.4317667994542333E-40</v>
      </c>
      <c r="BM76" s="5">
        <f t="shared" si="88"/>
        <v>3.506266913348391E-40</v>
      </c>
      <c r="BN76" s="5">
        <f t="shared" si="88"/>
        <v>3.5815670272425396E-40</v>
      </c>
      <c r="BO76" s="5">
        <f t="shared" si="88"/>
        <v>3.6576671411366974E-40</v>
      </c>
      <c r="BP76" s="5">
        <f t="shared" si="88"/>
        <v>3.7345672550308547E-40</v>
      </c>
      <c r="BQ76" s="5">
        <f t="shared" si="88"/>
        <v>3.8122673689250126E-40</v>
      </c>
      <c r="BR76" s="5">
        <f t="shared" si="88"/>
        <v>3.8907674828191614E-40</v>
      </c>
      <c r="BS76" s="5">
        <f t="shared" si="88"/>
        <v>3.9700675967133191E-40</v>
      </c>
      <c r="BT76" s="5">
        <f t="shared" si="88"/>
        <v>4.0501677106074766E-40</v>
      </c>
      <c r="BU76" s="5">
        <f t="shared" si="88"/>
        <v>4.1310678245016349E-40</v>
      </c>
      <c r="BV76" s="5">
        <f t="shared" si="79"/>
        <v>4.2127679383957831E-40</v>
      </c>
      <c r="BW76" s="5">
        <f t="shared" si="94"/>
        <v>4.2952680522899305E-40</v>
      </c>
      <c r="BX76" s="5">
        <f t="shared" si="94"/>
        <v>4.3785681661840891E-40</v>
      </c>
      <c r="BY76" s="5">
        <f t="shared" si="94"/>
        <v>4.4626682800782468E-40</v>
      </c>
      <c r="BZ76" s="5">
        <f t="shared" si="94"/>
        <v>4.5475683939723945E-40</v>
      </c>
      <c r="CA76" s="5">
        <f t="shared" si="94"/>
        <v>4.6332685078665527E-40</v>
      </c>
      <c r="CB76" s="5">
        <f t="shared" si="94"/>
        <v>4.7197686217607099E-40</v>
      </c>
      <c r="CC76" s="5">
        <f t="shared" si="94"/>
        <v>4.8070687356548687E-40</v>
      </c>
      <c r="CD76" s="5">
        <f t="shared" si="94"/>
        <v>4.8951688495490159E-40</v>
      </c>
      <c r="CE76" s="5">
        <f t="shared" si="94"/>
        <v>4.9840689634431743E-40</v>
      </c>
      <c r="CF76" s="5">
        <f t="shared" si="94"/>
        <v>5.0737690773373319E-40</v>
      </c>
      <c r="CG76" s="5">
        <f t="shared" si="94"/>
        <v>5.1642691912314794E-40</v>
      </c>
      <c r="CH76" s="5">
        <f t="shared" si="94"/>
        <v>5.2555693051256375E-40</v>
      </c>
      <c r="CI76" s="5">
        <f t="shared" si="94"/>
        <v>5.3476694190197954E-40</v>
      </c>
      <c r="CJ76" s="5">
        <f t="shared" si="94"/>
        <v>5.440569532913954E-40</v>
      </c>
      <c r="CK76" s="5">
        <f t="shared" si="94"/>
        <v>5.534269646808101E-40</v>
      </c>
      <c r="CL76" s="5">
        <f t="shared" si="94"/>
        <v>5.6287697607022594E-40</v>
      </c>
      <c r="CM76" s="5">
        <f t="shared" si="93"/>
        <v>5.7240698745964175E-40</v>
      </c>
      <c r="CN76" s="5">
        <f t="shared" si="93"/>
        <v>5.8201699884905756E-40</v>
      </c>
      <c r="CO76" s="5">
        <f t="shared" si="93"/>
        <v>5.9170701023847221E-40</v>
      </c>
      <c r="CP76" s="5">
        <f t="shared" si="93"/>
        <v>6.0147702162788806E-40</v>
      </c>
      <c r="CQ76" s="5">
        <f t="shared" si="93"/>
        <v>6.1132703301730391E-40</v>
      </c>
      <c r="CR76" s="5">
        <f t="shared" si="83"/>
        <v>6.2125704440671974E-40</v>
      </c>
      <c r="CS76" s="5">
        <f t="shared" si="83"/>
        <v>6.3126705579613441E-40</v>
      </c>
      <c r="CT76" s="5">
        <f t="shared" si="83"/>
        <v>6.4135706718555022E-40</v>
      </c>
      <c r="CU76" s="5">
        <f t="shared" si="83"/>
        <v>6.5152707857496609E-40</v>
      </c>
      <c r="CV76" s="5">
        <f t="shared" si="83"/>
        <v>6.6177708996438072E-40</v>
      </c>
      <c r="CW76" s="5">
        <f t="shared" si="83"/>
        <v>6.7210710135379657E-40</v>
      </c>
      <c r="CX76" s="5">
        <f t="shared" si="83"/>
        <v>6.8251711274321248E-40</v>
      </c>
      <c r="CY76" s="5">
        <f t="shared" si="85"/>
        <v>6.9300712413262829E-40</v>
      </c>
      <c r="CZ76" s="5">
        <f t="shared" si="85"/>
        <v>7.0357713552204287E-40</v>
      </c>
      <c r="DA76" s="5">
        <f t="shared" si="85"/>
        <v>7.1422714691145874E-40</v>
      </c>
      <c r="DB76" s="5">
        <f t="shared" si="85"/>
        <v>7.2495715830087468E-40</v>
      </c>
      <c r="DC76" s="5">
        <f t="shared" si="85"/>
        <v>7.3576716969029052E-40</v>
      </c>
      <c r="DD76" s="5">
        <f t="shared" si="85"/>
        <v>7.4665718107970504E-40</v>
      </c>
      <c r="DE76" s="5">
        <f t="shared" si="85"/>
        <v>7.5762719246912102E-40</v>
      </c>
      <c r="DF76" s="5">
        <f t="shared" si="85"/>
        <v>7.6867720385853682E-40</v>
      </c>
      <c r="DG76" s="5">
        <f t="shared" si="85"/>
        <v>7.7980721524795131E-40</v>
      </c>
      <c r="DH76" s="5">
        <f t="shared" si="85"/>
        <v>7.9101722663736724E-40</v>
      </c>
    </row>
    <row r="77" spans="2:112" x14ac:dyDescent="0.25">
      <c r="B77" s="5">
        <f>'goccia (9)'!S18</f>
        <v>3.1900443192993192E-19</v>
      </c>
      <c r="D77">
        <f t="shared" si="64"/>
        <v>97</v>
      </c>
      <c r="E77" s="5">
        <f t="shared" si="90"/>
        <v>3.1900443192993192E-19</v>
      </c>
      <c r="F77" s="107">
        <f t="shared" si="91"/>
        <v>3.1900443192993193</v>
      </c>
      <c r="G77" s="35"/>
      <c r="H77" s="69">
        <f t="shared" si="92"/>
        <v>1.5950221596496596E-19</v>
      </c>
      <c r="I77" s="35"/>
      <c r="J77" s="6"/>
      <c r="L77" s="5">
        <f t="shared" si="87"/>
        <v>9.0292108244854005E-41</v>
      </c>
      <c r="M77" s="5">
        <f t="shared" si="87"/>
        <v>8.6531221858867501E-41</v>
      </c>
      <c r="N77" s="5">
        <f t="shared" si="87"/>
        <v>8.2850335472881431E-41</v>
      </c>
      <c r="O77" s="5">
        <f t="shared" si="87"/>
        <v>7.9249449086894929E-41</v>
      </c>
      <c r="P77" s="5">
        <f t="shared" si="87"/>
        <v>7.5728562700908423E-41</v>
      </c>
      <c r="Q77" s="5">
        <f t="shared" si="87"/>
        <v>7.2287676314921924E-41</v>
      </c>
      <c r="R77" s="5">
        <f t="shared" si="87"/>
        <v>6.892678992893584E-41</v>
      </c>
      <c r="S77" s="5">
        <f t="shared" si="87"/>
        <v>6.5645903542949344E-41</v>
      </c>
      <c r="T77" s="5">
        <f t="shared" si="87"/>
        <v>6.2445017156962855E-41</v>
      </c>
      <c r="U77" s="5">
        <f t="shared" si="87"/>
        <v>5.9324130770976362E-41</v>
      </c>
      <c r="V77" s="5">
        <f t="shared" si="87"/>
        <v>5.6283244384990243E-41</v>
      </c>
      <c r="W77" s="5">
        <f t="shared" si="87"/>
        <v>5.3322357999003764E-41</v>
      </c>
      <c r="X77" s="5">
        <f t="shared" si="87"/>
        <v>5.0441471613017281E-41</v>
      </c>
      <c r="Y77" s="5">
        <f t="shared" si="87"/>
        <v>4.7640585227030814E-41</v>
      </c>
      <c r="Z77" s="5">
        <f t="shared" si="87"/>
        <v>4.4919698841044666E-41</v>
      </c>
      <c r="AA77" s="5">
        <f t="shared" si="87"/>
        <v>4.2278812455058192E-41</v>
      </c>
      <c r="AB77" s="5">
        <f t="shared" si="86"/>
        <v>3.9717926069071726E-41</v>
      </c>
      <c r="AC77" s="5">
        <f t="shared" si="86"/>
        <v>3.7237039683085556E-41</v>
      </c>
      <c r="AD77" s="5">
        <f t="shared" si="86"/>
        <v>3.4836153297099092E-41</v>
      </c>
      <c r="AE77" s="5">
        <f t="shared" si="86"/>
        <v>3.251526691111263E-41</v>
      </c>
      <c r="AF77" s="5">
        <f t="shared" si="86"/>
        <v>3.0274380525126174E-41</v>
      </c>
      <c r="AG77" s="5">
        <f t="shared" si="86"/>
        <v>2.811349413913998E-41</v>
      </c>
      <c r="AH77" s="5">
        <f t="shared" si="86"/>
        <v>2.6032607753153528E-41</v>
      </c>
      <c r="AI77" s="5">
        <f t="shared" si="86"/>
        <v>2.4031721367167076E-41</v>
      </c>
      <c r="AJ77" s="5">
        <f t="shared" si="86"/>
        <v>2.2110834981180632E-41</v>
      </c>
      <c r="AK77" s="5">
        <f t="shared" si="86"/>
        <v>2.0269948595194411E-41</v>
      </c>
      <c r="AL77" s="5">
        <f t="shared" si="86"/>
        <v>1.8509062209207967E-41</v>
      </c>
      <c r="AM77" s="5">
        <f t="shared" si="86"/>
        <v>1.682817582322153E-41</v>
      </c>
      <c r="AN77" s="5">
        <f t="shared" si="86"/>
        <v>1.5227289437235285E-41</v>
      </c>
      <c r="AO77" s="5">
        <f t="shared" si="86"/>
        <v>1.3706403051248848E-41</v>
      </c>
      <c r="AP77" s="5">
        <f t="shared" si="86"/>
        <v>1.2265516665262418E-41</v>
      </c>
      <c r="AQ77" s="5">
        <f t="shared" si="89"/>
        <v>1.0904630279275992E-41</v>
      </c>
      <c r="AR77" s="5">
        <f t="shared" si="89"/>
        <v>9.6237438932897211E-42</v>
      </c>
      <c r="AS77" s="5">
        <f t="shared" si="89"/>
        <v>8.4228575073032954E-42</v>
      </c>
      <c r="AT77" s="5">
        <f t="shared" si="89"/>
        <v>7.3019711213168764E-42</v>
      </c>
      <c r="AU77" s="5">
        <f t="shared" si="89"/>
        <v>6.2610847353304614E-42</v>
      </c>
      <c r="AV77" s="5">
        <f t="shared" si="89"/>
        <v>5.3001983493441633E-42</v>
      </c>
      <c r="AW77" s="5">
        <f t="shared" si="89"/>
        <v>4.41931196335775E-42</v>
      </c>
      <c r="AX77" s="5">
        <f t="shared" si="89"/>
        <v>3.6184255773713421E-42</v>
      </c>
      <c r="AY77" s="5">
        <f t="shared" si="89"/>
        <v>2.8975391913849389E-42</v>
      </c>
      <c r="AZ77" s="5">
        <f t="shared" si="89"/>
        <v>2.2566528053986141E-42</v>
      </c>
      <c r="BA77" s="5">
        <f t="shared" si="89"/>
        <v>1.6957664194122123E-42</v>
      </c>
      <c r="BB77" s="5">
        <f t="shared" si="89"/>
        <v>1.2148800334258158E-42</v>
      </c>
      <c r="BC77" s="5">
        <f t="shared" si="89"/>
        <v>8.1399364743946807E-43</v>
      </c>
      <c r="BD77" s="5">
        <f t="shared" si="89"/>
        <v>4.9310726145307256E-43</v>
      </c>
      <c r="BE77" s="5">
        <f t="shared" si="89"/>
        <v>2.522208754666824E-43</v>
      </c>
      <c r="BF77" s="5">
        <f t="shared" si="89"/>
        <v>9.1334489480297564E-44</v>
      </c>
      <c r="BG77" s="5">
        <f t="shared" si="88"/>
        <v>1.0448103493922949E-44</v>
      </c>
      <c r="BH77" s="5">
        <f t="shared" si="88"/>
        <v>9.5617175075390997E-45</v>
      </c>
      <c r="BI77" s="5">
        <f t="shared" si="88"/>
        <v>8.867533152116056E-44</v>
      </c>
      <c r="BJ77" s="5">
        <f t="shared" si="88"/>
        <v>2.4778894553478733E-43</v>
      </c>
      <c r="BK77" s="5">
        <f t="shared" si="88"/>
        <v>4.8690255954838585E-43</v>
      </c>
      <c r="BL77" s="5">
        <f t="shared" si="88"/>
        <v>8.0601617356201366E-43</v>
      </c>
      <c r="BM77" s="5">
        <f t="shared" si="88"/>
        <v>1.2051297875756467E-42</v>
      </c>
      <c r="BN77" s="5">
        <f t="shared" si="88"/>
        <v>1.6842434015892227E-42</v>
      </c>
      <c r="BO77" s="5">
        <f t="shared" si="88"/>
        <v>2.2433570156028566E-42</v>
      </c>
      <c r="BP77" s="5">
        <f t="shared" si="88"/>
        <v>2.8824706296164958E-42</v>
      </c>
      <c r="BQ77" s="5">
        <f t="shared" si="88"/>
        <v>3.601584243630141E-42</v>
      </c>
      <c r="BR77" s="5">
        <f t="shared" si="88"/>
        <v>4.4006978576436896E-42</v>
      </c>
      <c r="BS77" s="5">
        <f t="shared" si="88"/>
        <v>5.2798114716573353E-42</v>
      </c>
      <c r="BT77" s="5">
        <f t="shared" si="88"/>
        <v>6.2389250856709869E-42</v>
      </c>
      <c r="BU77" s="5">
        <f t="shared" si="88"/>
        <v>7.2780386996846433E-42</v>
      </c>
      <c r="BV77" s="5">
        <f t="shared" si="79"/>
        <v>8.3971523136981648E-42</v>
      </c>
      <c r="BW77" s="5">
        <f t="shared" si="94"/>
        <v>9.5962659277116726E-42</v>
      </c>
      <c r="BX77" s="5">
        <f t="shared" si="94"/>
        <v>1.0875379541725326E-41</v>
      </c>
      <c r="BY77" s="5">
        <f t="shared" si="94"/>
        <v>1.2234493155738985E-41</v>
      </c>
      <c r="BZ77" s="5">
        <f t="shared" si="94"/>
        <v>1.3673606769752469E-41</v>
      </c>
      <c r="CA77" s="5">
        <f t="shared" si="94"/>
        <v>1.5192720383766128E-41</v>
      </c>
      <c r="CB77" s="5">
        <f t="shared" si="94"/>
        <v>1.6791833997779794E-41</v>
      </c>
      <c r="CC77" s="5">
        <f t="shared" si="94"/>
        <v>1.8470947611793463E-41</v>
      </c>
      <c r="CD77" s="5">
        <f t="shared" si="94"/>
        <v>2.0230061225806923E-41</v>
      </c>
      <c r="CE77" s="5">
        <f t="shared" si="94"/>
        <v>2.2069174839820594E-41</v>
      </c>
      <c r="CF77" s="5">
        <f t="shared" si="94"/>
        <v>2.3988288453834268E-41</v>
      </c>
      <c r="CG77" s="5">
        <f t="shared" si="94"/>
        <v>2.5987402067847704E-41</v>
      </c>
      <c r="CH77" s="5">
        <f t="shared" si="94"/>
        <v>2.8066515681861382E-41</v>
      </c>
      <c r="CI77" s="5">
        <f t="shared" si="94"/>
        <v>3.0225629295875066E-41</v>
      </c>
      <c r="CJ77" s="5">
        <f t="shared" si="94"/>
        <v>3.2464742909888751E-41</v>
      </c>
      <c r="CK77" s="5">
        <f t="shared" si="94"/>
        <v>3.4783856523902163E-41</v>
      </c>
      <c r="CL77" s="5">
        <f t="shared" si="94"/>
        <v>3.7182970137915851E-41</v>
      </c>
      <c r="CM77" s="5">
        <f t="shared" si="93"/>
        <v>3.9662083751929547E-41</v>
      </c>
      <c r="CN77" s="5">
        <f t="shared" si="93"/>
        <v>4.2221197365943243E-41</v>
      </c>
      <c r="CO77" s="5">
        <f t="shared" si="93"/>
        <v>4.4860310979956626E-41</v>
      </c>
      <c r="CP77" s="5">
        <f t="shared" si="93"/>
        <v>4.7579424593970325E-41</v>
      </c>
      <c r="CQ77" s="5">
        <f t="shared" si="93"/>
        <v>5.0378538207984037E-41</v>
      </c>
      <c r="CR77" s="5">
        <f t="shared" si="83"/>
        <v>5.3257651821997745E-41</v>
      </c>
      <c r="CS77" s="5">
        <f t="shared" si="83"/>
        <v>5.6216765436011102E-41</v>
      </c>
      <c r="CT77" s="5">
        <f t="shared" si="83"/>
        <v>5.9255879050024813E-41</v>
      </c>
      <c r="CU77" s="5">
        <f t="shared" si="83"/>
        <v>6.2374992664038531E-41</v>
      </c>
      <c r="CV77" s="5">
        <f t="shared" si="83"/>
        <v>6.5574106278051857E-41</v>
      </c>
      <c r="CW77" s="5">
        <f t="shared" si="83"/>
        <v>6.8853219892065578E-41</v>
      </c>
      <c r="CX77" s="5">
        <f t="shared" si="83"/>
        <v>7.2212333506079305E-41</v>
      </c>
      <c r="CY77" s="5">
        <f t="shared" si="85"/>
        <v>7.5651447120093029E-41</v>
      </c>
      <c r="CZ77" s="5">
        <f t="shared" si="85"/>
        <v>7.9170560734106341E-41</v>
      </c>
      <c r="DA77" s="5">
        <f t="shared" si="85"/>
        <v>8.2769674348120068E-41</v>
      </c>
      <c r="DB77" s="5">
        <f t="shared" si="85"/>
        <v>8.6448787962133801E-41</v>
      </c>
      <c r="DC77" s="5">
        <f t="shared" si="85"/>
        <v>9.0207901576147541E-41</v>
      </c>
      <c r="DD77" s="5">
        <f t="shared" si="85"/>
        <v>9.4047015190160818E-41</v>
      </c>
      <c r="DE77" s="5">
        <f t="shared" si="85"/>
        <v>9.7966128804174572E-41</v>
      </c>
      <c r="DF77" s="5">
        <f t="shared" si="85"/>
        <v>1.0196524241818831E-40</v>
      </c>
      <c r="DG77" s="5">
        <f t="shared" si="85"/>
        <v>1.0604435603220157E-40</v>
      </c>
      <c r="DH77" s="5">
        <f t="shared" si="85"/>
        <v>1.1020346964621532E-40</v>
      </c>
    </row>
    <row r="78" spans="2:112" x14ac:dyDescent="0.25">
      <c r="B78" s="5">
        <f>'goccia (9)'!S19</f>
        <v>3.1208118430284006E-19</v>
      </c>
      <c r="D78">
        <f t="shared" si="64"/>
        <v>98</v>
      </c>
      <c r="E78" s="5">
        <f t="shared" si="90"/>
        <v>3.1208118430284006E-19</v>
      </c>
      <c r="F78" s="107">
        <f t="shared" si="91"/>
        <v>3.1208118430284006</v>
      </c>
      <c r="G78" s="35"/>
      <c r="H78" s="100">
        <f t="shared" si="92"/>
        <v>1.5604059215142003E-19</v>
      </c>
      <c r="I78" s="35"/>
      <c r="J78" s="6"/>
      <c r="L78" s="5">
        <f t="shared" si="87"/>
        <v>3.6488753539797306E-41</v>
      </c>
      <c r="M78" s="5">
        <f t="shared" si="87"/>
        <v>3.4112516679229215E-41</v>
      </c>
      <c r="N78" s="5">
        <f t="shared" si="87"/>
        <v>3.1816279818661401E-41</v>
      </c>
      <c r="O78" s="5">
        <f t="shared" si="87"/>
        <v>2.9600042958093314E-41</v>
      </c>
      <c r="P78" s="5">
        <f t="shared" si="87"/>
        <v>2.7463806097525228E-41</v>
      </c>
      <c r="Q78" s="5">
        <f t="shared" si="87"/>
        <v>2.5407569236957148E-41</v>
      </c>
      <c r="R78" s="5">
        <f t="shared" si="87"/>
        <v>2.343133237638931E-41</v>
      </c>
      <c r="S78" s="5">
        <f t="shared" si="87"/>
        <v>2.1535095515821228E-41</v>
      </c>
      <c r="T78" s="5">
        <f t="shared" si="87"/>
        <v>1.9718858655253156E-41</v>
      </c>
      <c r="U78" s="5">
        <f t="shared" si="87"/>
        <v>1.7982621794685088E-41</v>
      </c>
      <c r="V78" s="5">
        <f t="shared" si="87"/>
        <v>1.632638493411722E-41</v>
      </c>
      <c r="W78" s="5">
        <f t="shared" si="87"/>
        <v>1.4750148073549155E-41</v>
      </c>
      <c r="X78" s="5">
        <f t="shared" si="87"/>
        <v>1.3253911212981093E-41</v>
      </c>
      <c r="Y78" s="5">
        <f t="shared" si="87"/>
        <v>1.1837674352413036E-41</v>
      </c>
      <c r="Z78" s="5">
        <f t="shared" si="87"/>
        <v>1.0501437491845142E-41</v>
      </c>
      <c r="AA78" s="5">
        <f t="shared" ref="AA78:AP93" si="95">IF($E78=0, 0, ($E78/ROUND($E78/AA$3,0)-AA$3)^2)</f>
        <v>9.2452006312770871E-42</v>
      </c>
      <c r="AB78" s="5">
        <f t="shared" si="95"/>
        <v>8.0689637707090371E-42</v>
      </c>
      <c r="AC78" s="5">
        <f t="shared" si="95"/>
        <v>6.9727269101411199E-42</v>
      </c>
      <c r="AD78" s="5">
        <f t="shared" si="95"/>
        <v>5.9564900495730716E-42</v>
      </c>
      <c r="AE78" s="5">
        <f t="shared" si="95"/>
        <v>5.0202531890050281E-42</v>
      </c>
      <c r="AF78" s="5">
        <f t="shared" si="95"/>
        <v>4.1640163284369899E-42</v>
      </c>
      <c r="AG78" s="5">
        <f t="shared" si="95"/>
        <v>3.3877794678690456E-42</v>
      </c>
      <c r="AH78" s="5">
        <f t="shared" si="95"/>
        <v>2.6915426073010082E-42</v>
      </c>
      <c r="AI78" s="5">
        <f t="shared" si="95"/>
        <v>2.0753057467329765E-42</v>
      </c>
      <c r="AJ78" s="5">
        <f t="shared" si="95"/>
        <v>1.5390688861649501E-42</v>
      </c>
      <c r="AK78" s="5">
        <f t="shared" si="95"/>
        <v>1.0828320255969789E-42</v>
      </c>
      <c r="AL78" s="5">
        <f t="shared" si="95"/>
        <v>7.065951650289534E-43</v>
      </c>
      <c r="AM78" s="5">
        <f t="shared" si="95"/>
        <v>4.1035830446093317E-43</v>
      </c>
      <c r="AN78" s="5">
        <f t="shared" si="95"/>
        <v>1.9412144389293951E-43</v>
      </c>
      <c r="AO78" s="5">
        <f t="shared" si="95"/>
        <v>5.7884583324920278E-44</v>
      </c>
      <c r="AP78" s="5">
        <f t="shared" si="95"/>
        <v>1.6477227569063807E-45</v>
      </c>
      <c r="AQ78" s="5">
        <f t="shared" si="89"/>
        <v>2.5410862188897793E-44</v>
      </c>
      <c r="AR78" s="5">
        <f t="shared" si="89"/>
        <v>1.2917400162087721E-43</v>
      </c>
      <c r="AS78" s="5">
        <f t="shared" si="89"/>
        <v>3.129371410528696E-43</v>
      </c>
      <c r="AT78" s="5">
        <f t="shared" si="89"/>
        <v>5.7670028048486737E-43</v>
      </c>
      <c r="AU78" s="5">
        <f t="shared" si="89"/>
        <v>9.2046341991687036E-43</v>
      </c>
      <c r="AV78" s="5">
        <f t="shared" si="89"/>
        <v>1.3442265593488229E-42</v>
      </c>
      <c r="AW78" s="5">
        <f t="shared" si="89"/>
        <v>1.8479896987808269E-42</v>
      </c>
      <c r="AX78" s="5">
        <f t="shared" si="89"/>
        <v>2.4317528382128361E-42</v>
      </c>
      <c r="AY78" s="5">
        <f t="shared" si="89"/>
        <v>3.095515977644851E-42</v>
      </c>
      <c r="AZ78" s="5">
        <f t="shared" si="89"/>
        <v>3.8392791170767763E-42</v>
      </c>
      <c r="BA78" s="5">
        <f t="shared" si="89"/>
        <v>4.6630422565087923E-42</v>
      </c>
      <c r="BB78" s="5">
        <f t="shared" si="89"/>
        <v>5.566805395940813E-42</v>
      </c>
      <c r="BC78" s="5">
        <f t="shared" si="89"/>
        <v>6.5505685353727161E-42</v>
      </c>
      <c r="BD78" s="5">
        <f t="shared" si="89"/>
        <v>7.614331674804738E-42</v>
      </c>
      <c r="BE78" s="5">
        <f t="shared" si="89"/>
        <v>8.7580948142367651E-42</v>
      </c>
      <c r="BF78" s="5">
        <f t="shared" si="89"/>
        <v>9.9818579536687977E-42</v>
      </c>
      <c r="BG78" s="5">
        <f t="shared" si="88"/>
        <v>1.1285621093100674E-41</v>
      </c>
      <c r="BH78" s="5">
        <f t="shared" si="88"/>
        <v>1.2669384232532708E-41</v>
      </c>
      <c r="BI78" s="5">
        <f t="shared" si="88"/>
        <v>1.4133147371964746E-41</v>
      </c>
      <c r="BJ78" s="5">
        <f t="shared" si="88"/>
        <v>1.5676910511396791E-41</v>
      </c>
      <c r="BK78" s="5">
        <f t="shared" si="88"/>
        <v>1.7300673650828639E-41</v>
      </c>
      <c r="BL78" s="5">
        <f t="shared" si="88"/>
        <v>1.9004436790260685E-41</v>
      </c>
      <c r="BM78" s="5">
        <f t="shared" si="88"/>
        <v>2.0788199929692737E-41</v>
      </c>
      <c r="BN78" s="5">
        <f t="shared" si="88"/>
        <v>2.2651963069124563E-41</v>
      </c>
      <c r="BO78" s="5">
        <f t="shared" si="88"/>
        <v>2.4595726208556616E-41</v>
      </c>
      <c r="BP78" s="5">
        <f t="shared" si="88"/>
        <v>2.661948934798867E-41</v>
      </c>
      <c r="BQ78" s="5">
        <f t="shared" si="88"/>
        <v>2.8723252487420731E-41</v>
      </c>
      <c r="BR78" s="5">
        <f t="shared" si="88"/>
        <v>3.0907015626852533E-41</v>
      </c>
      <c r="BS78" s="5">
        <f t="shared" si="88"/>
        <v>3.3170778766284597E-41</v>
      </c>
      <c r="BT78" s="5">
        <f t="shared" si="88"/>
        <v>3.5514541905716662E-41</v>
      </c>
      <c r="BU78" s="5">
        <f t="shared" si="88"/>
        <v>3.7938305045148739E-41</v>
      </c>
      <c r="BV78" s="5">
        <f t="shared" si="79"/>
        <v>4.0442068184580512E-41</v>
      </c>
      <c r="BW78" s="5">
        <f t="shared" si="94"/>
        <v>4.3025831324012271E-41</v>
      </c>
      <c r="BX78" s="5">
        <f t="shared" si="94"/>
        <v>4.5689594463444342E-41</v>
      </c>
      <c r="BY78" s="5">
        <f t="shared" si="94"/>
        <v>4.843335760287642E-41</v>
      </c>
      <c r="BZ78" s="5">
        <f t="shared" si="94"/>
        <v>5.1257120742308153E-41</v>
      </c>
      <c r="CA78" s="5">
        <f t="shared" si="94"/>
        <v>5.4160883881740229E-41</v>
      </c>
      <c r="CB78" s="5">
        <f t="shared" si="94"/>
        <v>5.7144647021172311E-41</v>
      </c>
      <c r="CC78" s="5">
        <f t="shared" si="94"/>
        <v>6.02084101606044E-41</v>
      </c>
      <c r="CD78" s="5">
        <f t="shared" si="94"/>
        <v>6.3352173300036109E-41</v>
      </c>
      <c r="CE78" s="5">
        <f t="shared" si="94"/>
        <v>6.6575936439468191E-41</v>
      </c>
      <c r="CF78" s="5">
        <f t="shared" si="94"/>
        <v>6.9879699578900289E-41</v>
      </c>
      <c r="CG78" s="5">
        <f t="shared" si="94"/>
        <v>7.3263462718331977E-41</v>
      </c>
      <c r="CH78" s="5">
        <f t="shared" si="94"/>
        <v>7.6727225857764069E-41</v>
      </c>
      <c r="CI78" s="5">
        <f t="shared" si="94"/>
        <v>8.0270988997196167E-41</v>
      </c>
      <c r="CJ78" s="5">
        <f t="shared" si="94"/>
        <v>8.3894752136628272E-41</v>
      </c>
      <c r="CK78" s="5">
        <f t="shared" si="94"/>
        <v>8.7598515276059935E-41</v>
      </c>
      <c r="CL78" s="5">
        <f t="shared" si="94"/>
        <v>9.1382278415492042E-41</v>
      </c>
      <c r="CM78" s="5">
        <f t="shared" si="93"/>
        <v>9.5246041554924147E-41</v>
      </c>
      <c r="CN78" s="5">
        <f t="shared" si="93"/>
        <v>9.9189804694356278E-41</v>
      </c>
      <c r="CO78" s="5">
        <f t="shared" si="93"/>
        <v>1.0321356783378791E-40</v>
      </c>
      <c r="CP78" s="5">
        <f t="shared" si="93"/>
        <v>1.0731733097322003E-40</v>
      </c>
      <c r="CQ78" s="5">
        <f t="shared" si="93"/>
        <v>1.1150109411265214E-40</v>
      </c>
      <c r="CR78" s="5">
        <f t="shared" si="83"/>
        <v>1.1576485725208428E-40</v>
      </c>
      <c r="CS78" s="5">
        <f t="shared" si="83"/>
        <v>1.2010862039151587E-40</v>
      </c>
      <c r="CT78" s="5">
        <f t="shared" ref="CT78:DH93" si="96">IF($E78=0, 0, ($E78/ROUND($E78/CT$3,0)-CT$3)^2)</f>
        <v>1.24532383530948E-40</v>
      </c>
      <c r="CU78" s="5">
        <f t="shared" si="96"/>
        <v>1.2903614667038014E-40</v>
      </c>
      <c r="CV78" s="5">
        <f t="shared" si="96"/>
        <v>1.3361990980981173E-40</v>
      </c>
      <c r="CW78" s="5">
        <f t="shared" si="96"/>
        <v>1.3828367294924386E-40</v>
      </c>
      <c r="CX78" s="5">
        <f t="shared" si="96"/>
        <v>1.43027436088676E-40</v>
      </c>
      <c r="CY78" s="5">
        <f t="shared" si="96"/>
        <v>1.4785119922810814E-40</v>
      </c>
      <c r="CZ78" s="5">
        <f t="shared" si="96"/>
        <v>1.527549623675397E-40</v>
      </c>
      <c r="DA78" s="5">
        <f t="shared" si="96"/>
        <v>1.5773872550697186E-40</v>
      </c>
      <c r="DB78" s="5">
        <f t="shared" si="96"/>
        <v>1.62802488646404E-40</v>
      </c>
      <c r="DC78" s="5">
        <f t="shared" si="96"/>
        <v>1.6794625178583617E-40</v>
      </c>
      <c r="DD78" s="5">
        <f t="shared" si="96"/>
        <v>1.7317001492526769E-40</v>
      </c>
      <c r="DE78" s="5">
        <f t="shared" si="96"/>
        <v>1.7847377806469985E-40</v>
      </c>
      <c r="DF78" s="5">
        <f t="shared" si="96"/>
        <v>1.8385754120413202E-40</v>
      </c>
      <c r="DG78" s="5">
        <f t="shared" si="96"/>
        <v>1.8932130434356352E-40</v>
      </c>
      <c r="DH78" s="5">
        <f t="shared" si="96"/>
        <v>1.9486506748299571E-40</v>
      </c>
    </row>
    <row r="79" spans="2:112" x14ac:dyDescent="0.25">
      <c r="B79" s="5">
        <f>'goccia (10)'!M16</f>
        <v>7.8447747277117544E-19</v>
      </c>
      <c r="D79">
        <f t="shared" si="64"/>
        <v>101</v>
      </c>
      <c r="E79" s="5">
        <f t="shared" si="90"/>
        <v>7.8447747277117544E-19</v>
      </c>
      <c r="F79" s="107">
        <f t="shared" si="91"/>
        <v>7.8447747277117541</v>
      </c>
      <c r="G79" s="35"/>
      <c r="H79" s="100">
        <f t="shared" si="92"/>
        <v>1.5689549455423509E-19</v>
      </c>
      <c r="I79" s="35"/>
      <c r="J79" s="6"/>
      <c r="L79" s="5">
        <f t="shared" ref="L79:AA94" si="97">IF($E79=0, 0, ($E79/ROUND($E79/L$3,0)-L$3)^2)</f>
        <v>4.7547845147485801E-41</v>
      </c>
      <c r="M79" s="5">
        <f t="shared" si="97"/>
        <v>4.4829647325791672E-41</v>
      </c>
      <c r="N79" s="5">
        <f t="shared" si="97"/>
        <v>4.2191449504097866E-41</v>
      </c>
      <c r="O79" s="5">
        <f t="shared" si="97"/>
        <v>3.963325168240374E-41</v>
      </c>
      <c r="P79" s="5">
        <f t="shared" si="97"/>
        <v>3.7155053860709621E-41</v>
      </c>
      <c r="Q79" s="5">
        <f t="shared" si="97"/>
        <v>3.4756856039015508E-41</v>
      </c>
      <c r="R79" s="5">
        <f t="shared" si="97"/>
        <v>3.2438658217321672E-41</v>
      </c>
      <c r="S79" s="5">
        <f t="shared" si="97"/>
        <v>3.0200460395627562E-41</v>
      </c>
      <c r="T79" s="5">
        <f t="shared" si="97"/>
        <v>2.8042262573933454E-41</v>
      </c>
      <c r="U79" s="5">
        <f t="shared" si="97"/>
        <v>2.5964064752239353E-41</v>
      </c>
      <c r="V79" s="5">
        <f t="shared" si="97"/>
        <v>2.3965866930545493E-41</v>
      </c>
      <c r="W79" s="5">
        <f t="shared" si="97"/>
        <v>2.2047669108851389E-41</v>
      </c>
      <c r="X79" s="5">
        <f t="shared" si="97"/>
        <v>2.0209471287157292E-41</v>
      </c>
      <c r="Y79" s="5">
        <f t="shared" si="97"/>
        <v>1.8451273465463202E-41</v>
      </c>
      <c r="Z79" s="5">
        <f t="shared" si="97"/>
        <v>1.6773075643769315E-41</v>
      </c>
      <c r="AA79" s="5">
        <f t="shared" si="97"/>
        <v>1.5174877822075225E-41</v>
      </c>
      <c r="AB79" s="5">
        <f t="shared" si="95"/>
        <v>1.3656680000381142E-41</v>
      </c>
      <c r="AC79" s="5">
        <f t="shared" si="95"/>
        <v>1.2218482178687231E-41</v>
      </c>
      <c r="AD79" s="5">
        <f t="shared" si="95"/>
        <v>1.0860284356993147E-41</v>
      </c>
      <c r="AE79" s="5">
        <f t="shared" si="95"/>
        <v>9.5820865352990694E-42</v>
      </c>
      <c r="AF79" s="5">
        <f t="shared" si="95"/>
        <v>8.3838887136049974E-42</v>
      </c>
      <c r="AG79" s="5">
        <f t="shared" si="95"/>
        <v>7.2656908919110595E-42</v>
      </c>
      <c r="AH79" s="5">
        <f t="shared" si="95"/>
        <v>6.227493070216988E-42</v>
      </c>
      <c r="AI79" s="5">
        <f t="shared" si="95"/>
        <v>5.2692952485229218E-42</v>
      </c>
      <c r="AJ79" s="5">
        <f t="shared" si="95"/>
        <v>4.3910974268288604E-42</v>
      </c>
      <c r="AK79" s="5">
        <f t="shared" si="95"/>
        <v>3.592899605134896E-42</v>
      </c>
      <c r="AL79" s="5">
        <f t="shared" si="95"/>
        <v>2.8747017834408363E-42</v>
      </c>
      <c r="AM79" s="5">
        <f t="shared" si="95"/>
        <v>2.2365039617467817E-42</v>
      </c>
      <c r="AN79" s="5">
        <f t="shared" si="95"/>
        <v>1.6783061400527948E-42</v>
      </c>
      <c r="AO79" s="5">
        <f t="shared" si="95"/>
        <v>1.200108318358741E-42</v>
      </c>
      <c r="AP79" s="5">
        <f t="shared" si="95"/>
        <v>8.019104966646926E-43</v>
      </c>
      <c r="AQ79" s="5">
        <f t="shared" si="89"/>
        <v>4.8371267497064967E-43</v>
      </c>
      <c r="AR79" s="5">
        <f t="shared" si="89"/>
        <v>2.4551485327663578E-43</v>
      </c>
      <c r="AS79" s="5">
        <f t="shared" si="89"/>
        <v>8.7317031582593746E-44</v>
      </c>
      <c r="AT79" s="5">
        <f t="shared" si="89"/>
        <v>9.1192098885570185E-45</v>
      </c>
      <c r="AU79" s="5">
        <f t="shared" si="89"/>
        <v>1.0921388194525605E-44</v>
      </c>
      <c r="AV79" s="5">
        <f t="shared" si="89"/>
        <v>9.272356650048485E-44</v>
      </c>
      <c r="AW79" s="5">
        <f t="shared" si="89"/>
        <v>2.5452574480645442E-43</v>
      </c>
      <c r="AX79" s="5">
        <f t="shared" si="89"/>
        <v>4.963279231124293E-43</v>
      </c>
      <c r="AY79" s="5">
        <f t="shared" si="89"/>
        <v>8.1813010141840959E-43</v>
      </c>
      <c r="AZ79" s="5">
        <f t="shared" si="89"/>
        <v>1.2199322797243419E-42</v>
      </c>
      <c r="BA79" s="5">
        <f t="shared" si="89"/>
        <v>1.7017344580303231E-42</v>
      </c>
      <c r="BB79" s="5">
        <f t="shared" si="89"/>
        <v>2.2635366363363094E-42</v>
      </c>
      <c r="BC79" s="5">
        <f t="shared" si="89"/>
        <v>2.9053388146422192E-42</v>
      </c>
      <c r="BD79" s="5">
        <f t="shared" si="89"/>
        <v>3.6271409929482066E-42</v>
      </c>
      <c r="BE79" s="5">
        <f t="shared" si="89"/>
        <v>4.4289431712541994E-42</v>
      </c>
      <c r="BF79" s="5">
        <f t="shared" si="89"/>
        <v>5.3107453495601975E-42</v>
      </c>
      <c r="BG79" s="5">
        <f t="shared" si="88"/>
        <v>6.2725475278660805E-42</v>
      </c>
      <c r="BH79" s="5">
        <f t="shared" si="88"/>
        <v>7.3143497061720803E-42</v>
      </c>
      <c r="BI79" s="5">
        <f t="shared" si="88"/>
        <v>8.4361518844780843E-42</v>
      </c>
      <c r="BJ79" s="5">
        <f t="shared" si="88"/>
        <v>9.6379540627840936E-42</v>
      </c>
      <c r="BK79" s="5">
        <f t="shared" si="88"/>
        <v>1.091975624108995E-41</v>
      </c>
      <c r="BL79" s="5">
        <f t="shared" si="88"/>
        <v>1.228155841939596E-41</v>
      </c>
      <c r="BM79" s="5">
        <f t="shared" si="88"/>
        <v>1.3723360597701976E-41</v>
      </c>
      <c r="BN79" s="5">
        <f t="shared" si="88"/>
        <v>1.5245162776007811E-41</v>
      </c>
      <c r="BO79" s="5">
        <f t="shared" si="88"/>
        <v>1.6846964954313828E-41</v>
      </c>
      <c r="BP79" s="5">
        <f t="shared" si="88"/>
        <v>1.8528767132619849E-41</v>
      </c>
      <c r="BQ79" s="5">
        <f t="shared" si="88"/>
        <v>2.0290569310925876E-41</v>
      </c>
      <c r="BR79" s="5">
        <f t="shared" si="88"/>
        <v>2.2132371489231683E-41</v>
      </c>
      <c r="BS79" s="5">
        <f t="shared" si="88"/>
        <v>2.4054173667537711E-41</v>
      </c>
      <c r="BT79" s="5">
        <f t="shared" si="88"/>
        <v>2.6055975845843749E-41</v>
      </c>
      <c r="BU79" s="5">
        <f t="shared" si="88"/>
        <v>2.8137778024149787E-41</v>
      </c>
      <c r="BV79" s="5">
        <f t="shared" si="79"/>
        <v>3.0299580202455563E-41</v>
      </c>
      <c r="BW79" s="5">
        <f t="shared" si="94"/>
        <v>3.2541382380761329E-41</v>
      </c>
      <c r="BX79" s="5">
        <f t="shared" si="94"/>
        <v>3.4863184559067367E-41</v>
      </c>
      <c r="BY79" s="5">
        <f t="shared" si="94"/>
        <v>3.7264986737373407E-41</v>
      </c>
      <c r="BZ79" s="5">
        <f t="shared" si="94"/>
        <v>3.9746788915679153E-41</v>
      </c>
      <c r="CA79" s="5">
        <f t="shared" si="94"/>
        <v>4.2308591093985195E-41</v>
      </c>
      <c r="CB79" s="5">
        <f t="shared" si="94"/>
        <v>4.495039327229124E-41</v>
      </c>
      <c r="CC79" s="5">
        <f t="shared" si="94"/>
        <v>4.7672195450597296E-41</v>
      </c>
      <c r="CD79" s="5">
        <f t="shared" si="94"/>
        <v>5.0473997628903012E-41</v>
      </c>
      <c r="CE79" s="5">
        <f t="shared" si="94"/>
        <v>5.335579980720906E-41</v>
      </c>
      <c r="CF79" s="5">
        <f t="shared" si="94"/>
        <v>5.6317601985515126E-41</v>
      </c>
      <c r="CG79" s="5">
        <f t="shared" si="94"/>
        <v>5.9359404163820821E-41</v>
      </c>
      <c r="CH79" s="5">
        <f t="shared" si="94"/>
        <v>6.248120634212688E-41</v>
      </c>
      <c r="CI79" s="5">
        <f t="shared" si="94"/>
        <v>6.5683008520432945E-41</v>
      </c>
      <c r="CJ79" s="5">
        <f t="shared" si="94"/>
        <v>6.8964810698739016E-41</v>
      </c>
      <c r="CK79" s="5">
        <f t="shared" si="94"/>
        <v>7.2326612877044677E-41</v>
      </c>
      <c r="CL79" s="5">
        <f t="shared" si="94"/>
        <v>7.5768415055350752E-41</v>
      </c>
      <c r="CM79" s="5">
        <f t="shared" si="93"/>
        <v>7.9290217233656833E-41</v>
      </c>
      <c r="CN79" s="5">
        <f t="shared" si="93"/>
        <v>8.2892019411962911E-41</v>
      </c>
      <c r="CO79" s="5">
        <f t="shared" si="93"/>
        <v>8.6573821590268547E-41</v>
      </c>
      <c r="CP79" s="5">
        <f t="shared" si="93"/>
        <v>9.0335623768574638E-41</v>
      </c>
      <c r="CQ79" s="5">
        <f t="shared" si="93"/>
        <v>9.4177425946880715E-41</v>
      </c>
      <c r="CR79" s="5">
        <f t="shared" ref="CR79:DG94" si="98">IF($E79=0, 0, ($E79/ROUND($E79/CR$3,0)-CR$3)^2)</f>
        <v>9.8099228125186809E-41</v>
      </c>
      <c r="CS79" s="5">
        <f t="shared" si="98"/>
        <v>1.0210103030349242E-40</v>
      </c>
      <c r="CT79" s="5">
        <f t="shared" si="98"/>
        <v>1.0618283248179853E-40</v>
      </c>
      <c r="CU79" s="5">
        <f t="shared" si="98"/>
        <v>1.1034463466010462E-40</v>
      </c>
      <c r="CV79" s="5">
        <f t="shared" si="98"/>
        <v>1.1458643683841021E-40</v>
      </c>
      <c r="CW79" s="5">
        <f t="shared" si="98"/>
        <v>1.1890823901671632E-40</v>
      </c>
      <c r="CX79" s="5">
        <f t="shared" si="98"/>
        <v>1.2331004119502243E-40</v>
      </c>
      <c r="CY79" s="5">
        <f t="shared" si="98"/>
        <v>1.2779184337332853E-40</v>
      </c>
      <c r="CZ79" s="5">
        <f t="shared" si="98"/>
        <v>1.3235364555163411E-40</v>
      </c>
      <c r="DA79" s="5">
        <f t="shared" si="98"/>
        <v>1.3699544772994022E-40</v>
      </c>
      <c r="DB79" s="5">
        <f t="shared" si="98"/>
        <v>1.4171724990824634E-40</v>
      </c>
      <c r="DC79" s="5">
        <f t="shared" si="98"/>
        <v>1.4651905208655245E-40</v>
      </c>
      <c r="DD79" s="5">
        <f t="shared" si="98"/>
        <v>1.5140085426485799E-40</v>
      </c>
      <c r="DE79" s="5">
        <f t="shared" si="98"/>
        <v>1.5636265644316411E-40</v>
      </c>
      <c r="DF79" s="5">
        <f t="shared" si="98"/>
        <v>1.6140445862147025E-40</v>
      </c>
      <c r="DG79" s="5">
        <f t="shared" si="98"/>
        <v>1.6652626079977575E-40</v>
      </c>
      <c r="DH79" s="5">
        <f t="shared" si="96"/>
        <v>1.7172806297808189E-40</v>
      </c>
    </row>
    <row r="80" spans="2:112" x14ac:dyDescent="0.25">
      <c r="B80" s="5">
        <f>'goccia (10)'!M17</f>
        <v>6.7416381659541625E-19</v>
      </c>
      <c r="D80">
        <f t="shared" ref="D80:D143" si="99">10+D72</f>
        <v>102</v>
      </c>
      <c r="E80" s="5">
        <f t="shared" si="90"/>
        <v>6.7416381659541625E-19</v>
      </c>
      <c r="F80" s="107">
        <f t="shared" si="91"/>
        <v>6.7416381659541624</v>
      </c>
      <c r="G80" s="35"/>
      <c r="H80" s="100">
        <f t="shared" si="92"/>
        <v>1.6854095414885406E-19</v>
      </c>
      <c r="I80" s="35"/>
      <c r="J80" s="6"/>
      <c r="L80" s="5">
        <f t="shared" si="97"/>
        <v>3.4376698074990882E-40</v>
      </c>
      <c r="M80" s="5">
        <f t="shared" si="97"/>
        <v>3.3639059909036697E-40</v>
      </c>
      <c r="N80" s="5">
        <f t="shared" si="97"/>
        <v>3.2909421743082596E-40</v>
      </c>
      <c r="O80" s="5">
        <f t="shared" si="97"/>
        <v>3.2187783577128408E-40</v>
      </c>
      <c r="P80" s="5">
        <f t="shared" si="97"/>
        <v>3.1474145411174223E-40</v>
      </c>
      <c r="Q80" s="5">
        <f t="shared" si="97"/>
        <v>3.0768507245220037E-40</v>
      </c>
      <c r="R80" s="5">
        <f t="shared" si="97"/>
        <v>3.0070869079265934E-40</v>
      </c>
      <c r="S80" s="5">
        <f t="shared" si="97"/>
        <v>2.9381230913311749E-40</v>
      </c>
      <c r="T80" s="5">
        <f t="shared" si="97"/>
        <v>2.8699592747357566E-40</v>
      </c>
      <c r="U80" s="5">
        <f t="shared" si="97"/>
        <v>2.8025954581403378E-40</v>
      </c>
      <c r="V80" s="5">
        <f t="shared" si="97"/>
        <v>2.7360316415449275E-40</v>
      </c>
      <c r="W80" s="5">
        <f t="shared" si="97"/>
        <v>2.6702678249495092E-40</v>
      </c>
      <c r="X80" s="5">
        <f t="shared" si="97"/>
        <v>2.6053040083540908E-40</v>
      </c>
      <c r="Y80" s="5">
        <f t="shared" si="97"/>
        <v>2.5411401917586723E-40</v>
      </c>
      <c r="Z80" s="5">
        <f t="shared" si="97"/>
        <v>2.4777763751632618E-40</v>
      </c>
      <c r="AA80" s="5">
        <f t="shared" si="97"/>
        <v>2.4152125585678434E-40</v>
      </c>
      <c r="AB80" s="5">
        <f t="shared" si="95"/>
        <v>2.3534487419724248E-40</v>
      </c>
      <c r="AC80" s="5">
        <f t="shared" si="95"/>
        <v>2.2924849253770139E-40</v>
      </c>
      <c r="AD80" s="5">
        <f t="shared" si="95"/>
        <v>2.2323211087815959E-40</v>
      </c>
      <c r="AE80" s="5">
        <f t="shared" si="95"/>
        <v>2.1729572921861777E-40</v>
      </c>
      <c r="AF80" s="5">
        <f t="shared" si="95"/>
        <v>2.1143934755907595E-40</v>
      </c>
      <c r="AG80" s="5">
        <f t="shared" si="95"/>
        <v>2.056629658995348E-40</v>
      </c>
      <c r="AH80" s="5">
        <f t="shared" si="95"/>
        <v>1.9996658423999298E-40</v>
      </c>
      <c r="AI80" s="5">
        <f t="shared" si="95"/>
        <v>1.943502025804512E-40</v>
      </c>
      <c r="AJ80" s="5">
        <f t="shared" si="95"/>
        <v>1.888138209209094E-40</v>
      </c>
      <c r="AK80" s="5">
        <f t="shared" si="95"/>
        <v>1.8335743926136823E-40</v>
      </c>
      <c r="AL80" s="5">
        <f t="shared" si="95"/>
        <v>1.7798105760182642E-40</v>
      </c>
      <c r="AM80" s="5">
        <f t="shared" si="95"/>
        <v>1.7268467594228462E-40</v>
      </c>
      <c r="AN80" s="5">
        <f t="shared" si="95"/>
        <v>1.6746829428274346E-40</v>
      </c>
      <c r="AO80" s="5">
        <f t="shared" si="95"/>
        <v>1.6233191262320165E-40</v>
      </c>
      <c r="AP80" s="5">
        <f t="shared" si="95"/>
        <v>1.5727553096365987E-40</v>
      </c>
      <c r="AQ80" s="5">
        <f t="shared" si="89"/>
        <v>1.5229914930411807E-40</v>
      </c>
      <c r="AR80" s="5">
        <f t="shared" si="89"/>
        <v>1.4740276764457688E-40</v>
      </c>
      <c r="AS80" s="5">
        <f t="shared" si="89"/>
        <v>1.4258638598503509E-40</v>
      </c>
      <c r="AT80" s="5">
        <f t="shared" si="89"/>
        <v>1.3785000432549332E-40</v>
      </c>
      <c r="AU80" s="5">
        <f t="shared" si="89"/>
        <v>1.3319362266595153E-40</v>
      </c>
      <c r="AV80" s="5">
        <f t="shared" si="89"/>
        <v>1.2861724100641032E-40</v>
      </c>
      <c r="AW80" s="5">
        <f t="shared" si="89"/>
        <v>1.2412085934686854E-40</v>
      </c>
      <c r="AX80" s="5">
        <f t="shared" si="89"/>
        <v>1.1970447768732677E-40</v>
      </c>
      <c r="AY80" s="5">
        <f t="shared" si="89"/>
        <v>1.1536809602778501E-40</v>
      </c>
      <c r="AZ80" s="5">
        <f t="shared" si="89"/>
        <v>1.1111171436824374E-40</v>
      </c>
      <c r="BA80" s="5">
        <f t="shared" si="89"/>
        <v>1.0693533270870199E-40</v>
      </c>
      <c r="BB80" s="5">
        <f t="shared" si="89"/>
        <v>1.0283895104916023E-40</v>
      </c>
      <c r="BC80" s="5">
        <f t="shared" si="89"/>
        <v>9.8822569389618958E-41</v>
      </c>
      <c r="BD80" s="5">
        <f t="shared" si="89"/>
        <v>9.4886187730077187E-41</v>
      </c>
      <c r="BE80" s="5">
        <f t="shared" si="89"/>
        <v>9.1029806070535444E-41</v>
      </c>
      <c r="BF80" s="5">
        <f t="shared" si="89"/>
        <v>8.7253424410993696E-41</v>
      </c>
      <c r="BG80" s="5">
        <f t="shared" si="88"/>
        <v>8.3557042751452394E-41</v>
      </c>
      <c r="BH80" s="5">
        <f t="shared" si="88"/>
        <v>7.9940661091910649E-41</v>
      </c>
      <c r="BI80" s="5">
        <f t="shared" si="88"/>
        <v>7.6404279432368912E-41</v>
      </c>
      <c r="BJ80" s="5">
        <f t="shared" si="88"/>
        <v>7.294789777282717E-41</v>
      </c>
      <c r="BK80" s="5">
        <f t="shared" si="88"/>
        <v>6.9571516113285844E-41</v>
      </c>
      <c r="BL80" s="5">
        <f t="shared" si="88"/>
        <v>6.6275134453744105E-41</v>
      </c>
      <c r="BM80" s="5">
        <f t="shared" si="88"/>
        <v>6.3058752794202384E-41</v>
      </c>
      <c r="BN80" s="5">
        <f t="shared" si="88"/>
        <v>5.9922371134661026E-41</v>
      </c>
      <c r="BO80" s="5">
        <f t="shared" si="88"/>
        <v>5.6865989475119297E-41</v>
      </c>
      <c r="BP80" s="5">
        <f t="shared" si="88"/>
        <v>5.3889607815577575E-41</v>
      </c>
      <c r="BQ80" s="5">
        <f t="shared" si="88"/>
        <v>5.099322615603586E-41</v>
      </c>
      <c r="BR80" s="5">
        <f t="shared" si="88"/>
        <v>4.8176844496494488E-41</v>
      </c>
      <c r="BS80" s="5">
        <f t="shared" si="88"/>
        <v>4.544046283695277E-41</v>
      </c>
      <c r="BT80" s="5">
        <f t="shared" si="88"/>
        <v>4.2784081177411059E-41</v>
      </c>
      <c r="BU80" s="5">
        <f t="shared" si="88"/>
        <v>4.020769951786935E-41</v>
      </c>
      <c r="BV80" s="5">
        <f t="shared" ref="BV80:CK104" si="100">IF($E80=0, 0, ($E80/ROUND($E80/BV$3,0)-BV$3)^2)</f>
        <v>3.7711317858327948E-41</v>
      </c>
      <c r="BW80" s="5">
        <f t="shared" si="100"/>
        <v>3.5294936198786527E-41</v>
      </c>
      <c r="BX80" s="5">
        <f t="shared" si="100"/>
        <v>3.2958554539244817E-41</v>
      </c>
      <c r="BY80" s="5">
        <f t="shared" si="94"/>
        <v>3.0702172879703114E-41</v>
      </c>
      <c r="BZ80" s="5">
        <f t="shared" si="94"/>
        <v>2.8525791220161672E-41</v>
      </c>
      <c r="CA80" s="5">
        <f t="shared" si="94"/>
        <v>2.6429409560619972E-41</v>
      </c>
      <c r="CB80" s="5">
        <f t="shared" si="94"/>
        <v>2.4413027901078274E-41</v>
      </c>
      <c r="CC80" s="5">
        <f t="shared" si="94"/>
        <v>2.2476646241536582E-41</v>
      </c>
      <c r="CD80" s="5">
        <f t="shared" si="94"/>
        <v>2.0620264581995115E-41</v>
      </c>
      <c r="CE80" s="5">
        <f t="shared" si="94"/>
        <v>1.8843882922453424E-41</v>
      </c>
      <c r="CF80" s="5">
        <f t="shared" si="94"/>
        <v>1.7147501262911736E-41</v>
      </c>
      <c r="CG80" s="5">
        <f t="shared" si="94"/>
        <v>1.5531119603370247E-41</v>
      </c>
      <c r="CH80" s="5">
        <f t="shared" si="94"/>
        <v>1.3994737943828562E-41</v>
      </c>
      <c r="CI80" s="5">
        <f t="shared" si="94"/>
        <v>1.2538356284286882E-41</v>
      </c>
      <c r="CJ80" s="5">
        <f t="shared" si="94"/>
        <v>1.1161974624745208E-41</v>
      </c>
      <c r="CK80" s="5">
        <f t="shared" si="94"/>
        <v>9.8655929652036913E-42</v>
      </c>
      <c r="CL80" s="5">
        <f t="shared" si="94"/>
        <v>8.649211305662018E-42</v>
      </c>
      <c r="CM80" s="5">
        <f t="shared" si="93"/>
        <v>7.51282964612035E-42</v>
      </c>
      <c r="CN80" s="5">
        <f t="shared" si="93"/>
        <v>6.4564479865786875E-42</v>
      </c>
      <c r="CO80" s="5">
        <f t="shared" si="93"/>
        <v>5.480066327037143E-42</v>
      </c>
      <c r="CP80" s="5">
        <f t="shared" si="93"/>
        <v>4.5836846674954815E-42</v>
      </c>
      <c r="CQ80" s="5">
        <f t="shared" si="93"/>
        <v>3.7673030079538254E-42</v>
      </c>
      <c r="CR80" s="5">
        <f t="shared" si="98"/>
        <v>3.030921348412174E-42</v>
      </c>
      <c r="CS80" s="5">
        <f t="shared" si="98"/>
        <v>2.3745396888706028E-42</v>
      </c>
      <c r="CT80" s="5">
        <f t="shared" si="98"/>
        <v>1.7981580293289529E-42</v>
      </c>
      <c r="CU80" s="5">
        <f t="shared" si="98"/>
        <v>1.3017763697873084E-42</v>
      </c>
      <c r="CV80" s="5">
        <f t="shared" si="98"/>
        <v>8.8539471024571436E-43</v>
      </c>
      <c r="CW80" s="5">
        <f t="shared" si="98"/>
        <v>5.4901305070407079E-43</v>
      </c>
      <c r="CX80" s="5">
        <f t="shared" si="98"/>
        <v>2.9263139116243252E-43</v>
      </c>
      <c r="CY80" s="5">
        <f t="shared" si="98"/>
        <v>1.1624973162079955E-43</v>
      </c>
      <c r="CZ80" s="5">
        <f t="shared" si="98"/>
        <v>1.9868072079178681E-44</v>
      </c>
      <c r="DA80" s="5">
        <f t="shared" si="98"/>
        <v>3.4864125375467002E-45</v>
      </c>
      <c r="DB80" s="5">
        <f t="shared" si="98"/>
        <v>6.710475299592003E-44</v>
      </c>
      <c r="DC80" s="5">
        <f t="shared" si="98"/>
        <v>2.1072309345429869E-43</v>
      </c>
      <c r="DD80" s="5">
        <f t="shared" si="98"/>
        <v>4.3434143391265086E-43</v>
      </c>
      <c r="DE80" s="5">
        <f t="shared" si="98"/>
        <v>7.3795977437103051E-43</v>
      </c>
      <c r="DF80" s="5">
        <f t="shared" si="98"/>
        <v>1.1215781148294155E-42</v>
      </c>
      <c r="DG80" s="5">
        <f t="shared" si="98"/>
        <v>1.5851964552877452E-42</v>
      </c>
      <c r="DH80" s="5">
        <f t="shared" si="96"/>
        <v>2.1288147957461311E-42</v>
      </c>
    </row>
    <row r="81" spans="2:112" x14ac:dyDescent="0.25">
      <c r="B81" s="5">
        <f>'goccia (10)'!M18</f>
        <v>9.2192710854097201E-19</v>
      </c>
      <c r="D81">
        <f t="shared" si="99"/>
        <v>103</v>
      </c>
      <c r="E81" s="5">
        <f t="shared" si="90"/>
        <v>9.2192710854097201E-19</v>
      </c>
      <c r="F81" s="107">
        <f t="shared" si="91"/>
        <v>9.2192710854097193</v>
      </c>
      <c r="G81" s="35"/>
      <c r="H81" s="100">
        <f t="shared" si="92"/>
        <v>1.53654518090162E-19</v>
      </c>
      <c r="I81" s="35"/>
      <c r="J81" s="6"/>
      <c r="L81" s="5">
        <f t="shared" si="97"/>
        <v>1.3355502471321345E-41</v>
      </c>
      <c r="M81" s="5">
        <f t="shared" si="97"/>
        <v>1.1933695235256499E-41</v>
      </c>
      <c r="N81" s="5">
        <f t="shared" si="97"/>
        <v>1.0591887999191813E-41</v>
      </c>
      <c r="O81" s="5">
        <f t="shared" si="97"/>
        <v>9.3300807631269665E-42</v>
      </c>
      <c r="P81" s="5">
        <f t="shared" si="97"/>
        <v>8.1482735270621252E-42</v>
      </c>
      <c r="Q81" s="5">
        <f t="shared" si="97"/>
        <v>7.0464662909972879E-42</v>
      </c>
      <c r="R81" s="5">
        <f t="shared" si="97"/>
        <v>6.0246590549325759E-42</v>
      </c>
      <c r="S81" s="5">
        <f t="shared" si="97"/>
        <v>5.082851818867741E-42</v>
      </c>
      <c r="T81" s="5">
        <f t="shared" si="97"/>
        <v>4.2210445828029109E-42</v>
      </c>
      <c r="U81" s="5">
        <f t="shared" si="97"/>
        <v>3.4392373467380861E-42</v>
      </c>
      <c r="V81" s="5">
        <f t="shared" si="97"/>
        <v>2.7374301106733467E-42</v>
      </c>
      <c r="W81" s="5">
        <f t="shared" si="97"/>
        <v>2.1156228746085233E-42</v>
      </c>
      <c r="X81" s="5">
        <f t="shared" si="97"/>
        <v>1.573815638543705E-42</v>
      </c>
      <c r="Y81" s="5">
        <f t="shared" si="97"/>
        <v>1.1120084024788922E-42</v>
      </c>
      <c r="Z81" s="5">
        <f t="shared" si="97"/>
        <v>7.3020116641412572E-43</v>
      </c>
      <c r="AA81" s="5">
        <f t="shared" si="97"/>
        <v>4.283939303493138E-43</v>
      </c>
      <c r="AB81" s="5">
        <f t="shared" si="95"/>
        <v>2.0658669428450723E-43</v>
      </c>
      <c r="AC81" s="5">
        <f t="shared" si="95"/>
        <v>6.4779458219718175E-44</v>
      </c>
      <c r="AD81" s="5">
        <f t="shared" si="95"/>
        <v>2.9722221549125682E-45</v>
      </c>
      <c r="AE81" s="5">
        <f t="shared" si="95"/>
        <v>2.1164986090112272E-44</v>
      </c>
      <c r="AF81" s="5">
        <f t="shared" si="95"/>
        <v>1.1935775002531728E-43</v>
      </c>
      <c r="AG81" s="5">
        <f t="shared" si="95"/>
        <v>2.9755051396050134E-43</v>
      </c>
      <c r="AH81" s="5">
        <f t="shared" si="95"/>
        <v>5.5574327789570735E-43</v>
      </c>
      <c r="AI81" s="5">
        <f t="shared" si="95"/>
        <v>8.9393604183091866E-43</v>
      </c>
      <c r="AJ81" s="5">
        <f t="shared" si="95"/>
        <v>1.3121288057661353E-42</v>
      </c>
      <c r="AK81" s="5">
        <f t="shared" si="95"/>
        <v>1.8103215697012923E-42</v>
      </c>
      <c r="AL81" s="5">
        <f t="shared" si="95"/>
        <v>2.3885143336365103E-42</v>
      </c>
      <c r="AM81" s="5">
        <f t="shared" si="95"/>
        <v>3.0467070975717332E-42</v>
      </c>
      <c r="AN81" s="5">
        <f t="shared" si="95"/>
        <v>3.7848998615068679E-42</v>
      </c>
      <c r="AO81" s="5">
        <f t="shared" si="95"/>
        <v>4.6030926254420913E-42</v>
      </c>
      <c r="AP81" s="5">
        <f t="shared" si="95"/>
        <v>5.5012853893773208E-42</v>
      </c>
      <c r="AQ81" s="5">
        <f t="shared" si="89"/>
        <v>6.4794781533125555E-42</v>
      </c>
      <c r="AR81" s="5">
        <f t="shared" si="89"/>
        <v>7.5376709172476625E-42</v>
      </c>
      <c r="AS81" s="5">
        <f t="shared" si="89"/>
        <v>8.6758636811828984E-42</v>
      </c>
      <c r="AT81" s="5">
        <f t="shared" si="89"/>
        <v>9.8940564451181397E-42</v>
      </c>
      <c r="AU81" s="5">
        <f t="shared" si="89"/>
        <v>1.1192249209053386E-41</v>
      </c>
      <c r="AV81" s="5">
        <f t="shared" si="89"/>
        <v>1.2570441972988466E-41</v>
      </c>
      <c r="AW81" s="5">
        <f t="shared" si="89"/>
        <v>1.4028634736923713E-41</v>
      </c>
      <c r="AX81" s="5">
        <f t="shared" si="89"/>
        <v>1.5566827500858967E-41</v>
      </c>
      <c r="AY81" s="5">
        <f t="shared" si="89"/>
        <v>1.7185020264794225E-41</v>
      </c>
      <c r="AZ81" s="5">
        <f t="shared" si="89"/>
        <v>1.8883213028729278E-41</v>
      </c>
      <c r="BA81" s="5">
        <f t="shared" si="89"/>
        <v>2.0661405792664536E-41</v>
      </c>
      <c r="BB81" s="5">
        <f t="shared" si="89"/>
        <v>2.2519598556599801E-41</v>
      </c>
      <c r="BC81" s="5">
        <f t="shared" si="89"/>
        <v>2.4457791320534833E-41</v>
      </c>
      <c r="BD81" s="5">
        <f t="shared" si="89"/>
        <v>2.6475984084470095E-41</v>
      </c>
      <c r="BE81" s="5">
        <f t="shared" si="89"/>
        <v>2.8574176848405365E-41</v>
      </c>
      <c r="BF81" s="5">
        <f t="shared" ref="BF81:BU96" si="101">IF($E81=0, 0, ($E81/ROUND($E81/BF$3,0)-BF$3)^2)</f>
        <v>3.0752369612340641E-41</v>
      </c>
      <c r="BG81" s="5">
        <f t="shared" si="101"/>
        <v>3.3010562376275648E-41</v>
      </c>
      <c r="BH81" s="5">
        <f t="shared" si="101"/>
        <v>3.5348755140210922E-41</v>
      </c>
      <c r="BI81" s="5">
        <f t="shared" si="101"/>
        <v>3.7766947904146208E-41</v>
      </c>
      <c r="BJ81" s="5">
        <f t="shared" si="101"/>
        <v>4.0265140668081495E-41</v>
      </c>
      <c r="BK81" s="5">
        <f t="shared" si="101"/>
        <v>4.2843333432016473E-41</v>
      </c>
      <c r="BL81" s="5">
        <f t="shared" si="101"/>
        <v>4.5501526195951758E-41</v>
      </c>
      <c r="BM81" s="5">
        <f t="shared" si="101"/>
        <v>4.823971895988705E-41</v>
      </c>
      <c r="BN81" s="5">
        <f t="shared" si="101"/>
        <v>5.1057911723822012E-41</v>
      </c>
      <c r="BO81" s="5">
        <f t="shared" si="101"/>
        <v>5.3956104487757307E-41</v>
      </c>
      <c r="BP81" s="5">
        <f t="shared" si="101"/>
        <v>5.6934297251692598E-41</v>
      </c>
      <c r="BQ81" s="5">
        <f t="shared" si="101"/>
        <v>5.9992490015627906E-41</v>
      </c>
      <c r="BR81" s="5">
        <f t="shared" si="101"/>
        <v>6.3130682779562833E-41</v>
      </c>
      <c r="BS81" s="5">
        <f t="shared" si="101"/>
        <v>6.6348875543498144E-41</v>
      </c>
      <c r="BT81" s="5">
        <f t="shared" si="101"/>
        <v>6.9647068307433452E-41</v>
      </c>
      <c r="BU81" s="5">
        <f t="shared" si="101"/>
        <v>7.3025261071368766E-41</v>
      </c>
      <c r="BV81" s="5">
        <f t="shared" si="100"/>
        <v>7.6483453835303669E-41</v>
      </c>
      <c r="BW81" s="5">
        <f t="shared" si="100"/>
        <v>8.0021646599238558E-41</v>
      </c>
      <c r="BX81" s="5">
        <f t="shared" si="100"/>
        <v>8.3639839363173871E-41</v>
      </c>
      <c r="BY81" s="5">
        <f t="shared" si="94"/>
        <v>8.7338032127109192E-41</v>
      </c>
      <c r="BZ81" s="5">
        <f t="shared" si="94"/>
        <v>9.111622489104406E-41</v>
      </c>
      <c r="CA81" s="5">
        <f t="shared" si="94"/>
        <v>9.4974417654979373E-41</v>
      </c>
      <c r="CB81" s="5">
        <f t="shared" si="94"/>
        <v>9.8912610418914692E-41</v>
      </c>
      <c r="CC81" s="5">
        <f t="shared" si="94"/>
        <v>1.0293080318285004E-40</v>
      </c>
      <c r="CD81" s="5">
        <f t="shared" si="94"/>
        <v>1.0702899594678486E-40</v>
      </c>
      <c r="CE81" s="5">
        <f t="shared" si="94"/>
        <v>1.112071887107202E-40</v>
      </c>
      <c r="CF81" s="5">
        <f t="shared" si="94"/>
        <v>1.1546538147465553E-40</v>
      </c>
      <c r="CG81" s="5">
        <f t="shared" si="94"/>
        <v>1.1980357423859035E-40</v>
      </c>
      <c r="CH81" s="5">
        <f t="shared" si="94"/>
        <v>1.2422176700252569E-40</v>
      </c>
      <c r="CI81" s="5">
        <f t="shared" si="94"/>
        <v>1.2871995976646103E-40</v>
      </c>
      <c r="CJ81" s="5">
        <f t="shared" si="94"/>
        <v>1.3329815253039639E-40</v>
      </c>
      <c r="CK81" s="5">
        <f t="shared" si="94"/>
        <v>1.3795634529433117E-40</v>
      </c>
      <c r="CL81" s="5">
        <f t="shared" si="94"/>
        <v>1.4269453805826652E-40</v>
      </c>
      <c r="CM81" s="5">
        <f t="shared" si="93"/>
        <v>1.4751273082220187E-40</v>
      </c>
      <c r="CN81" s="5">
        <f t="shared" si="93"/>
        <v>1.5241092358613723E-40</v>
      </c>
      <c r="CO81" s="5">
        <f t="shared" si="93"/>
        <v>1.57389116350072E-40</v>
      </c>
      <c r="CP81" s="5">
        <f t="shared" si="93"/>
        <v>1.6244730911400735E-40</v>
      </c>
      <c r="CQ81" s="5">
        <f t="shared" si="93"/>
        <v>1.6758550187794271E-40</v>
      </c>
      <c r="CR81" s="5">
        <f t="shared" si="98"/>
        <v>1.728036946418781E-40</v>
      </c>
      <c r="CS81" s="5">
        <f t="shared" si="98"/>
        <v>1.7810188740581284E-40</v>
      </c>
      <c r="CT81" s="5">
        <f t="shared" si="98"/>
        <v>1.8348008016974819E-40</v>
      </c>
      <c r="CU81" s="5">
        <f t="shared" si="98"/>
        <v>1.889382729336836E-40</v>
      </c>
      <c r="CV81" s="5">
        <f t="shared" si="98"/>
        <v>1.9447646569761828E-40</v>
      </c>
      <c r="CW81" s="5">
        <f t="shared" si="98"/>
        <v>2.7507621323864689E-40</v>
      </c>
      <c r="CX81" s="5">
        <f t="shared" si="98"/>
        <v>2.6848204455536891E-40</v>
      </c>
      <c r="CY81" s="5">
        <f t="shared" si="98"/>
        <v>2.6196787587209091E-40</v>
      </c>
      <c r="CZ81" s="5">
        <f t="shared" si="98"/>
        <v>2.5553370718881372E-40</v>
      </c>
      <c r="DA81" s="5">
        <f t="shared" si="98"/>
        <v>2.4917953850553573E-40</v>
      </c>
      <c r="DB81" s="5">
        <f t="shared" si="98"/>
        <v>2.4290536982225778E-40</v>
      </c>
      <c r="DC81" s="5">
        <f t="shared" si="98"/>
        <v>2.367112011389798E-40</v>
      </c>
      <c r="DD81" s="5">
        <f t="shared" si="98"/>
        <v>2.3059703245570255E-40</v>
      </c>
      <c r="DE81" s="5">
        <f t="shared" si="98"/>
        <v>2.245628637724246E-40</v>
      </c>
      <c r="DF81" s="5">
        <f t="shared" si="98"/>
        <v>2.1860869508914662E-40</v>
      </c>
      <c r="DG81" s="5">
        <f t="shared" si="98"/>
        <v>2.1273452640586937E-40</v>
      </c>
      <c r="DH81" s="5">
        <f t="shared" si="96"/>
        <v>2.0694035772259141E-40</v>
      </c>
    </row>
    <row r="82" spans="2:112" x14ac:dyDescent="0.25">
      <c r="B82" s="5">
        <f>'goccia (10)'!M19</f>
        <v>9.6352848761134053E-19</v>
      </c>
      <c r="D82">
        <f t="shared" si="99"/>
        <v>104</v>
      </c>
      <c r="E82" s="5">
        <f t="shared" si="90"/>
        <v>9.6352848761134053E-19</v>
      </c>
      <c r="F82" s="107">
        <f t="shared" si="91"/>
        <v>9.6352848761134045</v>
      </c>
      <c r="G82" s="35"/>
      <c r="H82" s="100">
        <f t="shared" si="92"/>
        <v>1.6058808126855676E-19</v>
      </c>
      <c r="I82" s="35"/>
      <c r="J82" s="6"/>
      <c r="L82" s="5">
        <f t="shared" si="97"/>
        <v>1.1210746494956267E-40</v>
      </c>
      <c r="M82" s="5">
        <f t="shared" si="97"/>
        <v>1.0791223244213981E-40</v>
      </c>
      <c r="N82" s="5">
        <f t="shared" si="97"/>
        <v>1.0379699993471746E-40</v>
      </c>
      <c r="O82" s="5">
        <f t="shared" si="97"/>
        <v>9.9761767427294615E-41</v>
      </c>
      <c r="P82" s="5">
        <f t="shared" si="97"/>
        <v>9.5806534919871795E-41</v>
      </c>
      <c r="Q82" s="5">
        <f t="shared" si="97"/>
        <v>9.193130241244896E-41</v>
      </c>
      <c r="R82" s="5">
        <f t="shared" si="97"/>
        <v>8.8136069905026581E-41</v>
      </c>
      <c r="S82" s="5">
        <f t="shared" si="97"/>
        <v>8.442083739760375E-41</v>
      </c>
      <c r="T82" s="5">
        <f t="shared" si="97"/>
        <v>8.0785604890180915E-41</v>
      </c>
      <c r="U82" s="5">
        <f t="shared" si="97"/>
        <v>7.7230372382758097E-41</v>
      </c>
      <c r="V82" s="5">
        <f t="shared" si="97"/>
        <v>7.3755139875335693E-41</v>
      </c>
      <c r="W82" s="5">
        <f t="shared" si="97"/>
        <v>7.0359907367912878E-41</v>
      </c>
      <c r="X82" s="5">
        <f t="shared" si="97"/>
        <v>6.7044674860490059E-41</v>
      </c>
      <c r="Y82" s="5">
        <f t="shared" si="97"/>
        <v>6.3809442353067247E-41</v>
      </c>
      <c r="Z82" s="5">
        <f t="shared" si="97"/>
        <v>6.0654209845644819E-41</v>
      </c>
      <c r="AA82" s="5">
        <f t="shared" si="97"/>
        <v>5.757897733822201E-41</v>
      </c>
      <c r="AB82" s="5">
        <f t="shared" si="95"/>
        <v>5.4583744830799208E-41</v>
      </c>
      <c r="AC82" s="5">
        <f t="shared" si="95"/>
        <v>5.1668512323376759E-41</v>
      </c>
      <c r="AD82" s="5">
        <f t="shared" si="95"/>
        <v>4.8833279815953959E-41</v>
      </c>
      <c r="AE82" s="5">
        <f t="shared" si="95"/>
        <v>4.6078047308531156E-41</v>
      </c>
      <c r="AF82" s="5">
        <f t="shared" si="95"/>
        <v>4.3402814801108365E-41</v>
      </c>
      <c r="AG82" s="5">
        <f t="shared" si="95"/>
        <v>4.0807582293685886E-41</v>
      </c>
      <c r="AH82" s="5">
        <f t="shared" si="95"/>
        <v>3.8292349786263098E-41</v>
      </c>
      <c r="AI82" s="5">
        <f t="shared" si="95"/>
        <v>3.5857117278840312E-41</v>
      </c>
      <c r="AJ82" s="5">
        <f t="shared" si="95"/>
        <v>3.3501884771417532E-41</v>
      </c>
      <c r="AK82" s="5">
        <f t="shared" si="95"/>
        <v>3.1226652263995028E-41</v>
      </c>
      <c r="AL82" s="5">
        <f t="shared" si="95"/>
        <v>2.9031419756572246E-41</v>
      </c>
      <c r="AM82" s="5">
        <f t="shared" si="95"/>
        <v>2.6916187249149476E-41</v>
      </c>
      <c r="AN82" s="5">
        <f t="shared" si="95"/>
        <v>2.4880954741726947E-41</v>
      </c>
      <c r="AO82" s="5">
        <f t="shared" si="95"/>
        <v>2.2925722234304172E-41</v>
      </c>
      <c r="AP82" s="5">
        <f t="shared" si="95"/>
        <v>2.1050489726881406E-41</v>
      </c>
      <c r="AQ82" s="5">
        <f t="shared" ref="AQ82:BF97" si="102">IF($E82=0, 0, ($E82/ROUND($E82/AQ$3,0)-AQ$3)^2)</f>
        <v>1.9255257219458644E-41</v>
      </c>
      <c r="AR82" s="5">
        <f t="shared" si="102"/>
        <v>1.7540024712036088E-41</v>
      </c>
      <c r="AS82" s="5">
        <f t="shared" si="102"/>
        <v>1.5904792204613327E-41</v>
      </c>
      <c r="AT82" s="5">
        <f t="shared" si="102"/>
        <v>1.4349559697190572E-41</v>
      </c>
      <c r="AU82" s="5">
        <f t="shared" si="102"/>
        <v>1.2874327189767821E-41</v>
      </c>
      <c r="AV82" s="5">
        <f t="shared" si="102"/>
        <v>1.1479094682345238E-41</v>
      </c>
      <c r="AW82" s="5">
        <f t="shared" si="102"/>
        <v>1.0163862174922489E-41</v>
      </c>
      <c r="AX82" s="5">
        <f t="shared" si="102"/>
        <v>8.9286296674997444E-42</v>
      </c>
      <c r="AY82" s="5">
        <f t="shared" si="102"/>
        <v>7.773397160077005E-42</v>
      </c>
      <c r="AZ82" s="5">
        <f t="shared" si="102"/>
        <v>6.6981646526543959E-42</v>
      </c>
      <c r="BA82" s="5">
        <f t="shared" si="102"/>
        <v>5.7029321452316589E-42</v>
      </c>
      <c r="BB82" s="5">
        <f t="shared" si="102"/>
        <v>4.7876996378089259E-42</v>
      </c>
      <c r="BC82" s="5">
        <f t="shared" si="102"/>
        <v>3.9524671303862946E-42</v>
      </c>
      <c r="BD82" s="5">
        <f t="shared" si="102"/>
        <v>3.1972346229635628E-42</v>
      </c>
      <c r="BE82" s="5">
        <f t="shared" si="102"/>
        <v>2.5220021155408367E-42</v>
      </c>
      <c r="BF82" s="5">
        <f t="shared" si="102"/>
        <v>1.9267696081181156E-42</v>
      </c>
      <c r="BG82" s="5">
        <f t="shared" si="101"/>
        <v>1.4115371006954571E-42</v>
      </c>
      <c r="BH82" s="5">
        <f t="shared" si="101"/>
        <v>9.7630459327273717E-43</v>
      </c>
      <c r="BI82" s="5">
        <f t="shared" si="101"/>
        <v>6.2107208585002245E-43</v>
      </c>
      <c r="BJ82" s="5">
        <f t="shared" si="101"/>
        <v>3.4583957842731308E-43</v>
      </c>
      <c r="BK82" s="5">
        <f t="shared" si="101"/>
        <v>1.5060707100462771E-43</v>
      </c>
      <c r="BL82" s="5">
        <f t="shared" si="101"/>
        <v>3.5374563581919341E-44</v>
      </c>
      <c r="BM82" s="5">
        <f t="shared" si="101"/>
        <v>1.4205615921628296E-46</v>
      </c>
      <c r="BN82" s="5">
        <f t="shared" si="101"/>
        <v>4.4909548736508335E-44</v>
      </c>
      <c r="BO82" s="5">
        <f t="shared" si="101"/>
        <v>1.6967704131380627E-43</v>
      </c>
      <c r="BP82" s="5">
        <f t="shared" si="101"/>
        <v>3.7444453389110954E-43</v>
      </c>
      <c r="BQ82" s="5">
        <f t="shared" si="101"/>
        <v>6.5921202646841805E-43</v>
      </c>
      <c r="BR82" s="5">
        <f t="shared" si="101"/>
        <v>1.0239795190456832E-42</v>
      </c>
      <c r="BS82" s="5">
        <f t="shared" si="101"/>
        <v>1.4687470116229929E-42</v>
      </c>
      <c r="BT82" s="5">
        <f t="shared" si="101"/>
        <v>1.9935145042003077E-42</v>
      </c>
      <c r="BU82" s="5">
        <f t="shared" si="101"/>
        <v>2.5982819967776279E-42</v>
      </c>
      <c r="BV82" s="5">
        <f t="shared" si="100"/>
        <v>3.2830494893548658E-42</v>
      </c>
      <c r="BW82" s="5">
        <f t="shared" si="100"/>
        <v>4.0478169819320902E-42</v>
      </c>
      <c r="BX82" s="5">
        <f t="shared" si="100"/>
        <v>4.8925844745094073E-42</v>
      </c>
      <c r="BY82" s="5">
        <f t="shared" si="94"/>
        <v>5.8173519670867297E-42</v>
      </c>
      <c r="BZ82" s="5">
        <f t="shared" si="94"/>
        <v>6.8221194596639307E-42</v>
      </c>
      <c r="CA82" s="5">
        <f t="shared" si="94"/>
        <v>7.9068869522412542E-42</v>
      </c>
      <c r="CB82" s="5">
        <f t="shared" si="94"/>
        <v>9.0716544448185831E-42</v>
      </c>
      <c r="CC82" s="5">
        <f t="shared" si="94"/>
        <v>1.0316421937395916E-41</v>
      </c>
      <c r="CD82" s="5">
        <f t="shared" si="94"/>
        <v>1.1641189429973093E-41</v>
      </c>
      <c r="CE82" s="5">
        <f t="shared" si="94"/>
        <v>1.3045956922550427E-41</v>
      </c>
      <c r="CF82" s="5">
        <f t="shared" si="94"/>
        <v>1.4530724415127766E-41</v>
      </c>
      <c r="CG82" s="5">
        <f t="shared" si="94"/>
        <v>1.6095491907704918E-41</v>
      </c>
      <c r="CH82" s="5">
        <f t="shared" si="94"/>
        <v>1.774025940028226E-41</v>
      </c>
      <c r="CI82" s="5">
        <f t="shared" si="94"/>
        <v>1.9465026892859605E-41</v>
      </c>
      <c r="CJ82" s="5">
        <f t="shared" si="94"/>
        <v>2.1269794385436958E-41</v>
      </c>
      <c r="CK82" s="5">
        <f t="shared" si="94"/>
        <v>2.3154561878014083E-41</v>
      </c>
      <c r="CL82" s="5">
        <f t="shared" si="94"/>
        <v>2.5119329370591436E-41</v>
      </c>
      <c r="CM82" s="5">
        <f t="shared" si="93"/>
        <v>2.7164096863168795E-41</v>
      </c>
      <c r="CN82" s="5">
        <f t="shared" si="93"/>
        <v>2.9288864355746156E-41</v>
      </c>
      <c r="CO82" s="5">
        <f t="shared" si="93"/>
        <v>3.1493631848323254E-41</v>
      </c>
      <c r="CP82" s="5">
        <f t="shared" si="93"/>
        <v>3.3778399340900618E-41</v>
      </c>
      <c r="CQ82" s="5">
        <f t="shared" si="93"/>
        <v>3.6143166833477989E-41</v>
      </c>
      <c r="CR82" s="5">
        <f t="shared" si="98"/>
        <v>3.8587934326055366E-41</v>
      </c>
      <c r="CS82" s="5">
        <f t="shared" si="98"/>
        <v>4.1112701818632434E-41</v>
      </c>
      <c r="CT82" s="5">
        <f t="shared" si="98"/>
        <v>4.371746931120981E-41</v>
      </c>
      <c r="CU82" s="5">
        <f t="shared" si="98"/>
        <v>4.6402236803787192E-41</v>
      </c>
      <c r="CV82" s="5">
        <f t="shared" si="98"/>
        <v>4.9167004296364244E-41</v>
      </c>
      <c r="CW82" s="5">
        <f t="shared" si="98"/>
        <v>5.2011771788941629E-41</v>
      </c>
      <c r="CX82" s="5">
        <f t="shared" si="98"/>
        <v>5.493653928151901E-41</v>
      </c>
      <c r="CY82" s="5">
        <f t="shared" si="98"/>
        <v>5.7941306774096409E-41</v>
      </c>
      <c r="CZ82" s="5">
        <f t="shared" si="98"/>
        <v>6.1026074266673426E-41</v>
      </c>
      <c r="DA82" s="5">
        <f t="shared" si="98"/>
        <v>6.4190841759250817E-41</v>
      </c>
      <c r="DB82" s="5">
        <f t="shared" si="98"/>
        <v>6.7435609251828215E-41</v>
      </c>
      <c r="DC82" s="5">
        <f t="shared" si="98"/>
        <v>7.0760376744405619E-41</v>
      </c>
      <c r="DD82" s="5">
        <f t="shared" si="98"/>
        <v>7.4165144236982622E-41</v>
      </c>
      <c r="DE82" s="5">
        <f t="shared" si="98"/>
        <v>7.764991172956003E-41</v>
      </c>
      <c r="DF82" s="5">
        <f t="shared" si="98"/>
        <v>8.1214679222137433E-41</v>
      </c>
      <c r="DG82" s="5">
        <f t="shared" si="98"/>
        <v>8.4859446714714405E-41</v>
      </c>
      <c r="DH82" s="5">
        <f t="shared" si="96"/>
        <v>8.8584214207291822E-41</v>
      </c>
    </row>
    <row r="83" spans="2:112" x14ac:dyDescent="0.25">
      <c r="B83" s="5">
        <f>'goccia (10)'!S16</f>
        <v>7.817673542802644E-19</v>
      </c>
      <c r="D83">
        <f t="shared" si="99"/>
        <v>105</v>
      </c>
      <c r="E83" s="5">
        <f t="shared" si="90"/>
        <v>7.817673542802644E-19</v>
      </c>
      <c r="F83" s="107">
        <f t="shared" si="91"/>
        <v>7.8176735428026438</v>
      </c>
      <c r="G83" s="35"/>
      <c r="H83" s="100">
        <f t="shared" si="92"/>
        <v>1.5635347085605289E-19</v>
      </c>
      <c r="I83" s="35"/>
      <c r="J83" s="6"/>
      <c r="L83" s="5">
        <f t="shared" si="97"/>
        <v>4.0366591918713437E-41</v>
      </c>
      <c r="M83" s="5">
        <f t="shared" si="97"/>
        <v>3.7865203576292196E-41</v>
      </c>
      <c r="N83" s="5">
        <f t="shared" si="97"/>
        <v>3.5443815233871253E-41</v>
      </c>
      <c r="O83" s="5">
        <f t="shared" si="97"/>
        <v>3.3102426891450015E-41</v>
      </c>
      <c r="P83" s="5">
        <f t="shared" si="97"/>
        <v>3.0841038549028784E-41</v>
      </c>
      <c r="Q83" s="5">
        <f t="shared" si="97"/>
        <v>2.8659650206607559E-41</v>
      </c>
      <c r="R83" s="5">
        <f t="shared" si="97"/>
        <v>2.6558261864186586E-41</v>
      </c>
      <c r="S83" s="5">
        <f t="shared" si="97"/>
        <v>2.4536873521765364E-41</v>
      </c>
      <c r="T83" s="5">
        <f t="shared" si="97"/>
        <v>2.2595485179344141E-41</v>
      </c>
      <c r="U83" s="5">
        <f t="shared" si="97"/>
        <v>2.0734096836922928E-41</v>
      </c>
      <c r="V83" s="5">
        <f t="shared" si="97"/>
        <v>1.895270849450193E-41</v>
      </c>
      <c r="W83" s="5">
        <f t="shared" si="97"/>
        <v>1.7251320152080715E-41</v>
      </c>
      <c r="X83" s="5">
        <f t="shared" si="97"/>
        <v>1.5629931809659508E-41</v>
      </c>
      <c r="Y83" s="5">
        <f t="shared" si="97"/>
        <v>1.4088543467238306E-41</v>
      </c>
      <c r="Z83" s="5">
        <f t="shared" si="97"/>
        <v>1.2627155124817279E-41</v>
      </c>
      <c r="AA83" s="5">
        <f t="shared" si="97"/>
        <v>1.1245766782396077E-41</v>
      </c>
      <c r="AB83" s="5">
        <f t="shared" si="95"/>
        <v>9.9443784399748806E-42</v>
      </c>
      <c r="AC83" s="5">
        <f t="shared" si="95"/>
        <v>8.7229900975538322E-42</v>
      </c>
      <c r="AD83" s="5">
        <f t="shared" si="95"/>
        <v>7.5816017551326363E-42</v>
      </c>
      <c r="AE83" s="5">
        <f t="shared" si="95"/>
        <v>6.520213412711447E-42</v>
      </c>
      <c r="AF83" s="5">
        <f t="shared" si="95"/>
        <v>5.5388250702902617E-42</v>
      </c>
      <c r="AG83" s="5">
        <f t="shared" si="95"/>
        <v>4.6374367278691863E-42</v>
      </c>
      <c r="AH83" s="5">
        <f t="shared" si="95"/>
        <v>3.8160483854480022E-42</v>
      </c>
      <c r="AI83" s="5">
        <f t="shared" si="95"/>
        <v>3.0746600430268241E-42</v>
      </c>
      <c r="AJ83" s="5">
        <f t="shared" si="95"/>
        <v>2.413271700605651E-42</v>
      </c>
      <c r="AK83" s="5">
        <f t="shared" si="95"/>
        <v>1.8318833581845482E-42</v>
      </c>
      <c r="AL83" s="5">
        <f t="shared" si="95"/>
        <v>1.3304950157633762E-42</v>
      </c>
      <c r="AM83" s="5">
        <f t="shared" si="95"/>
        <v>9.0910667334220941E-43</v>
      </c>
      <c r="AN83" s="5">
        <f t="shared" si="95"/>
        <v>5.6771833092108411E-43</v>
      </c>
      <c r="AO83" s="5">
        <f t="shared" si="95"/>
        <v>3.0632998849991836E-43</v>
      </c>
      <c r="AP83" s="5">
        <f t="shared" si="95"/>
        <v>1.2494164607875785E-43</v>
      </c>
      <c r="AQ83" s="5">
        <f t="shared" si="102"/>
        <v>2.3553303657602657E-44</v>
      </c>
      <c r="AR83" s="5">
        <f t="shared" si="102"/>
        <v>2.1649612364505418E-45</v>
      </c>
      <c r="AS83" s="5">
        <f t="shared" si="102"/>
        <v>6.0776618815296348E-44</v>
      </c>
      <c r="AT83" s="5">
        <f t="shared" si="102"/>
        <v>1.9938827639414747E-43</v>
      </c>
      <c r="AU83" s="5">
        <f t="shared" si="102"/>
        <v>4.1799993397300386E-43</v>
      </c>
      <c r="AV83" s="5">
        <f t="shared" si="102"/>
        <v>7.1661159155182485E-43</v>
      </c>
      <c r="AW83" s="5">
        <f t="shared" si="102"/>
        <v>1.0952232491306823E-42</v>
      </c>
      <c r="AX83" s="5">
        <f t="shared" si="102"/>
        <v>1.553834906709545E-42</v>
      </c>
      <c r="AY83" s="5">
        <f t="shared" si="102"/>
        <v>2.0924465642884131E-42</v>
      </c>
      <c r="AZ83" s="5">
        <f t="shared" si="102"/>
        <v>2.7110582218672073E-42</v>
      </c>
      <c r="BA83" s="5">
        <f t="shared" si="102"/>
        <v>3.4096698794460763E-42</v>
      </c>
      <c r="BB83" s="5">
        <f t="shared" si="102"/>
        <v>4.1882815370249506E-42</v>
      </c>
      <c r="BC83" s="5">
        <f t="shared" si="102"/>
        <v>5.0468931946037219E-42</v>
      </c>
      <c r="BD83" s="5">
        <f t="shared" si="102"/>
        <v>5.985504852182598E-42</v>
      </c>
      <c r="BE83" s="5">
        <f t="shared" si="102"/>
        <v>7.0041165097614775E-42</v>
      </c>
      <c r="BF83" s="5">
        <f t="shared" si="102"/>
        <v>8.1027281673403636E-42</v>
      </c>
      <c r="BG83" s="5">
        <f t="shared" si="101"/>
        <v>9.2813398249191085E-42</v>
      </c>
      <c r="BH83" s="5">
        <f t="shared" si="101"/>
        <v>1.0539951482497995E-41</v>
      </c>
      <c r="BI83" s="5">
        <f t="shared" si="101"/>
        <v>1.1878563140076888E-41</v>
      </c>
      <c r="BJ83" s="5">
        <f t="shared" si="101"/>
        <v>1.3297174797655786E-41</v>
      </c>
      <c r="BK83" s="5">
        <f t="shared" si="101"/>
        <v>1.4795786455234504E-41</v>
      </c>
      <c r="BL83" s="5">
        <f t="shared" si="101"/>
        <v>1.6374398112813401E-41</v>
      </c>
      <c r="BM83" s="5">
        <f t="shared" si="101"/>
        <v>1.8033009770392306E-41</v>
      </c>
      <c r="BN83" s="5">
        <f t="shared" si="101"/>
        <v>1.9771621427971E-41</v>
      </c>
      <c r="BO83" s="5">
        <f t="shared" si="101"/>
        <v>2.1590233085549905E-41</v>
      </c>
      <c r="BP83" s="5">
        <f t="shared" si="101"/>
        <v>2.3488844743128817E-41</v>
      </c>
      <c r="BQ83" s="5">
        <f t="shared" si="101"/>
        <v>2.5467456400707732E-41</v>
      </c>
      <c r="BR83" s="5">
        <f t="shared" si="101"/>
        <v>2.7526068058286399E-41</v>
      </c>
      <c r="BS83" s="5">
        <f t="shared" si="101"/>
        <v>2.9664679715865318E-41</v>
      </c>
      <c r="BT83" s="5">
        <f t="shared" si="101"/>
        <v>3.1883291373444238E-41</v>
      </c>
      <c r="BU83" s="5">
        <f t="shared" si="101"/>
        <v>3.4181903031023165E-41</v>
      </c>
      <c r="BV83" s="5">
        <f t="shared" si="100"/>
        <v>3.6560514688601808E-41</v>
      </c>
      <c r="BW83" s="5">
        <f t="shared" si="100"/>
        <v>3.9019126346180432E-41</v>
      </c>
      <c r="BX83" s="5">
        <f t="shared" si="100"/>
        <v>4.1557738003759358E-41</v>
      </c>
      <c r="BY83" s="5">
        <f t="shared" si="94"/>
        <v>4.4176349661338286E-41</v>
      </c>
      <c r="BZ83" s="5">
        <f t="shared" si="94"/>
        <v>4.6874961318916889E-41</v>
      </c>
      <c r="CA83" s="5">
        <f t="shared" si="94"/>
        <v>4.9653572976495819E-41</v>
      </c>
      <c r="CB83" s="5">
        <f t="shared" si="94"/>
        <v>5.2512184634074757E-41</v>
      </c>
      <c r="CC83" s="5">
        <f t="shared" si="94"/>
        <v>5.5450796291653701E-41</v>
      </c>
      <c r="CD83" s="5">
        <f t="shared" si="94"/>
        <v>5.8469407949232274E-41</v>
      </c>
      <c r="CE83" s="5">
        <f t="shared" si="94"/>
        <v>6.1568019606811221E-41</v>
      </c>
      <c r="CF83" s="5">
        <f t="shared" si="94"/>
        <v>6.4746631264390165E-41</v>
      </c>
      <c r="CG83" s="5">
        <f t="shared" si="94"/>
        <v>6.8005242921968717E-41</v>
      </c>
      <c r="CH83" s="5">
        <f t="shared" si="94"/>
        <v>7.1343854579547664E-41</v>
      </c>
      <c r="CI83" s="5">
        <f t="shared" si="94"/>
        <v>7.4762466237126617E-41</v>
      </c>
      <c r="CJ83" s="5">
        <f t="shared" si="94"/>
        <v>7.8261077894705577E-41</v>
      </c>
      <c r="CK83" s="5">
        <f t="shared" si="94"/>
        <v>8.1839689552284105E-41</v>
      </c>
      <c r="CL83" s="5">
        <f t="shared" si="94"/>
        <v>8.5498301209863067E-41</v>
      </c>
      <c r="CM83" s="5">
        <f t="shared" si="93"/>
        <v>8.9236912867442037E-41</v>
      </c>
      <c r="CN83" s="5">
        <f t="shared" si="93"/>
        <v>9.3055524525021013E-41</v>
      </c>
      <c r="CO83" s="5">
        <f t="shared" si="93"/>
        <v>9.6954136182599506E-41</v>
      </c>
      <c r="CP83" s="5">
        <f t="shared" si="93"/>
        <v>1.0093274784017847E-40</v>
      </c>
      <c r="CQ83" s="5">
        <f t="shared" si="93"/>
        <v>1.0499135949775745E-40</v>
      </c>
      <c r="CR83" s="5">
        <f t="shared" si="98"/>
        <v>1.0912997115533643E-40</v>
      </c>
      <c r="CS83" s="5">
        <f t="shared" si="98"/>
        <v>1.1334858281291491E-40</v>
      </c>
      <c r="CT83" s="5">
        <f t="shared" si="98"/>
        <v>1.1764719447049389E-40</v>
      </c>
      <c r="CU83" s="5">
        <f t="shared" si="98"/>
        <v>1.2202580612807289E-40</v>
      </c>
      <c r="CV83" s="5">
        <f t="shared" si="98"/>
        <v>1.2648441778565133E-40</v>
      </c>
      <c r="CW83" s="5">
        <f t="shared" si="98"/>
        <v>1.3102302944323032E-40</v>
      </c>
      <c r="CX83" s="5">
        <f t="shared" si="98"/>
        <v>1.3564164110080932E-40</v>
      </c>
      <c r="CY83" s="5">
        <f t="shared" si="98"/>
        <v>1.4034025275838831E-40</v>
      </c>
      <c r="CZ83" s="5">
        <f t="shared" si="98"/>
        <v>1.4511886441596673E-40</v>
      </c>
      <c r="DA83" s="5">
        <f t="shared" si="98"/>
        <v>1.4997747607354573E-40</v>
      </c>
      <c r="DB83" s="5">
        <f t="shared" si="98"/>
        <v>1.5491608773112474E-40</v>
      </c>
      <c r="DC83" s="5">
        <f t="shared" si="98"/>
        <v>1.5993469938870376E-40</v>
      </c>
      <c r="DD83" s="5">
        <f t="shared" si="98"/>
        <v>1.6503331104628216E-40</v>
      </c>
      <c r="DE83" s="5">
        <f t="shared" si="98"/>
        <v>1.7021192270386117E-40</v>
      </c>
      <c r="DF83" s="5">
        <f t="shared" si="98"/>
        <v>1.7547053436144019E-40</v>
      </c>
      <c r="DG83" s="5">
        <f t="shared" si="98"/>
        <v>1.8080914601901855E-40</v>
      </c>
      <c r="DH83" s="5">
        <f t="shared" si="96"/>
        <v>1.862277576765976E-40</v>
      </c>
    </row>
    <row r="84" spans="2:112" x14ac:dyDescent="0.25">
      <c r="B84" s="5">
        <f>'goccia (10)'!S17</f>
        <v>7.7088423141102323E-19</v>
      </c>
      <c r="D84">
        <f t="shared" si="99"/>
        <v>106</v>
      </c>
      <c r="E84" s="5">
        <f t="shared" si="90"/>
        <v>7.7088423141102323E-19</v>
      </c>
      <c r="F84" s="107">
        <f t="shared" si="91"/>
        <v>7.7088423141102327</v>
      </c>
      <c r="G84" s="35"/>
      <c r="H84" s="100">
        <f t="shared" si="92"/>
        <v>1.5417684628220466E-19</v>
      </c>
      <c r="I84" s="35"/>
      <c r="J84" s="6"/>
      <c r="L84" s="5">
        <f t="shared" si="97"/>
        <v>1.7446044865166882E-41</v>
      </c>
      <c r="M84" s="5">
        <f t="shared" si="97"/>
        <v>1.5815306352284965E-41</v>
      </c>
      <c r="N84" s="5">
        <f t="shared" si="97"/>
        <v>1.4264567839403236E-41</v>
      </c>
      <c r="O84" s="5">
        <f t="shared" si="97"/>
        <v>1.279382932652132E-41</v>
      </c>
      <c r="P84" s="5">
        <f t="shared" si="97"/>
        <v>1.1403090813639411E-41</v>
      </c>
      <c r="Q84" s="5">
        <f t="shared" si="97"/>
        <v>1.0092352300757506E-41</v>
      </c>
      <c r="R84" s="5">
        <f t="shared" si="97"/>
        <v>8.86161378787575E-42</v>
      </c>
      <c r="S84" s="5">
        <f t="shared" si="97"/>
        <v>7.710875274993846E-42</v>
      </c>
      <c r="T84" s="5">
        <f t="shared" si="97"/>
        <v>6.6401367621119473E-42</v>
      </c>
      <c r="U84" s="5">
        <f t="shared" si="97"/>
        <v>5.649398249230054E-42</v>
      </c>
      <c r="V84" s="5">
        <f t="shared" si="97"/>
        <v>4.7386597363482712E-42</v>
      </c>
      <c r="W84" s="5">
        <f t="shared" si="97"/>
        <v>3.907921223466379E-42</v>
      </c>
      <c r="X84" s="5">
        <f t="shared" si="97"/>
        <v>3.1571827105844921E-42</v>
      </c>
      <c r="Y84" s="5">
        <f t="shared" si="97"/>
        <v>2.4864441977026106E-42</v>
      </c>
      <c r="Z84" s="5">
        <f t="shared" si="97"/>
        <v>1.8957056848208007E-42</v>
      </c>
      <c r="AA84" s="5">
        <f t="shared" si="97"/>
        <v>1.3849671719389201E-42</v>
      </c>
      <c r="AB84" s="5">
        <f t="shared" si="95"/>
        <v>9.5422865905704492E-43</v>
      </c>
      <c r="AC84" s="5">
        <f t="shared" si="95"/>
        <v>6.0349014617521234E-43</v>
      </c>
      <c r="AD84" s="5">
        <f t="shared" si="95"/>
        <v>3.3275163329333806E-43</v>
      </c>
      <c r="AE84" s="5">
        <f t="shared" si="95"/>
        <v>1.4201312041146912E-43</v>
      </c>
      <c r="AF84" s="5">
        <f t="shared" si="95"/>
        <v>3.1274607529605494E-44</v>
      </c>
      <c r="AG84" s="5">
        <f t="shared" si="95"/>
        <v>5.3609464774605854E-46</v>
      </c>
      <c r="AH84" s="5">
        <f t="shared" si="95"/>
        <v>4.9797581765883419E-44</v>
      </c>
      <c r="AI84" s="5">
        <f t="shared" si="95"/>
        <v>1.7905906888402609E-43</v>
      </c>
      <c r="AJ84" s="5">
        <f t="shared" si="95"/>
        <v>3.8832055600217405E-43</v>
      </c>
      <c r="AK84" s="5">
        <f t="shared" si="95"/>
        <v>6.7758204312028775E-43</v>
      </c>
      <c r="AL84" s="5">
        <f t="shared" si="95"/>
        <v>1.0468435302384367E-42</v>
      </c>
      <c r="AM84" s="5">
        <f t="shared" si="95"/>
        <v>1.4961050173565911E-42</v>
      </c>
      <c r="AN84" s="5">
        <f t="shared" si="95"/>
        <v>2.025366504474682E-42</v>
      </c>
      <c r="AO84" s="5">
        <f t="shared" si="95"/>
        <v>2.6346279915928372E-42</v>
      </c>
      <c r="AP84" s="5">
        <f t="shared" si="95"/>
        <v>3.3238894787109981E-42</v>
      </c>
      <c r="AQ84" s="5">
        <f t="shared" si="102"/>
        <v>4.0931509658291637E-42</v>
      </c>
      <c r="AR84" s="5">
        <f t="shared" si="102"/>
        <v>4.9424124529472282E-42</v>
      </c>
      <c r="AS84" s="5">
        <f t="shared" si="102"/>
        <v>5.8716739400653949E-42</v>
      </c>
      <c r="AT84" s="5">
        <f t="shared" si="102"/>
        <v>6.8809354271835676E-42</v>
      </c>
      <c r="AU84" s="5">
        <f t="shared" si="102"/>
        <v>7.9701969143017444E-42</v>
      </c>
      <c r="AV84" s="5">
        <f t="shared" si="102"/>
        <v>9.1394584014197825E-42</v>
      </c>
      <c r="AW84" s="5">
        <f t="shared" si="102"/>
        <v>1.0388719888537961E-41</v>
      </c>
      <c r="AX84" s="5">
        <f t="shared" si="102"/>
        <v>1.1717981375656144E-41</v>
      </c>
      <c r="AY84" s="5">
        <f t="shared" si="102"/>
        <v>1.3127242862774333E-41</v>
      </c>
      <c r="AZ84" s="5">
        <f t="shared" si="102"/>
        <v>1.4616504349892343E-41</v>
      </c>
      <c r="BA84" s="5">
        <f t="shared" si="102"/>
        <v>1.6185765837010535E-41</v>
      </c>
      <c r="BB84" s="5">
        <f t="shared" si="102"/>
        <v>1.7835027324128729E-41</v>
      </c>
      <c r="BC84" s="5">
        <f t="shared" si="102"/>
        <v>1.9564288811246717E-41</v>
      </c>
      <c r="BD84" s="5">
        <f t="shared" si="102"/>
        <v>2.1373550298364914E-41</v>
      </c>
      <c r="BE84" s="5">
        <f t="shared" si="102"/>
        <v>2.3262811785483115E-41</v>
      </c>
      <c r="BF84" s="5">
        <f t="shared" si="102"/>
        <v>2.523207327260132E-41</v>
      </c>
      <c r="BG84" s="5">
        <f t="shared" si="101"/>
        <v>2.7281334759719282E-41</v>
      </c>
      <c r="BH84" s="5">
        <f t="shared" si="101"/>
        <v>2.941059624683749E-41</v>
      </c>
      <c r="BI84" s="5">
        <f t="shared" si="101"/>
        <v>3.1619857733955705E-41</v>
      </c>
      <c r="BJ84" s="5">
        <f t="shared" si="101"/>
        <v>3.3909119221073926E-41</v>
      </c>
      <c r="BK84" s="5">
        <f t="shared" si="101"/>
        <v>3.6278380708191858E-41</v>
      </c>
      <c r="BL84" s="5">
        <f t="shared" si="101"/>
        <v>3.8727642195310077E-41</v>
      </c>
      <c r="BM84" s="5">
        <f t="shared" si="101"/>
        <v>4.1256903682428303E-41</v>
      </c>
      <c r="BN84" s="5">
        <f t="shared" si="101"/>
        <v>4.3866165169546214E-41</v>
      </c>
      <c r="BO84" s="5">
        <f t="shared" si="101"/>
        <v>4.6555426656664438E-41</v>
      </c>
      <c r="BP84" s="5">
        <f t="shared" si="101"/>
        <v>4.9324688143782668E-41</v>
      </c>
      <c r="BQ84" s="5">
        <f t="shared" si="101"/>
        <v>5.2173949630900905E-41</v>
      </c>
      <c r="BR84" s="5">
        <f t="shared" si="101"/>
        <v>5.5103211118018792E-41</v>
      </c>
      <c r="BS84" s="5">
        <f t="shared" si="101"/>
        <v>5.8112472605137032E-41</v>
      </c>
      <c r="BT84" s="5">
        <f t="shared" si="101"/>
        <v>6.1201734092255268E-41</v>
      </c>
      <c r="BU84" s="5">
        <f t="shared" si="101"/>
        <v>6.4370995579373522E-41</v>
      </c>
      <c r="BV84" s="5">
        <f t="shared" si="100"/>
        <v>6.7620257066491374E-41</v>
      </c>
      <c r="BW84" s="5">
        <f t="shared" si="100"/>
        <v>7.0949518553609222E-41</v>
      </c>
      <c r="BX84" s="5">
        <f t="shared" si="100"/>
        <v>7.4358780040727465E-41</v>
      </c>
      <c r="BY84" s="5">
        <f t="shared" si="94"/>
        <v>7.7848041527845714E-41</v>
      </c>
      <c r="BZ84" s="5">
        <f t="shared" si="94"/>
        <v>8.1417303014963541E-41</v>
      </c>
      <c r="CA84" s="5">
        <f t="shared" si="94"/>
        <v>8.5066564502081793E-41</v>
      </c>
      <c r="CB84" s="5">
        <f t="shared" si="94"/>
        <v>8.8795825989200042E-41</v>
      </c>
      <c r="CC84" s="5">
        <f t="shared" si="94"/>
        <v>9.2605087476318307E-41</v>
      </c>
      <c r="CD84" s="5">
        <f t="shared" si="94"/>
        <v>9.649434896343611E-41</v>
      </c>
      <c r="CE84" s="5">
        <f t="shared" si="94"/>
        <v>1.0046361045055437E-40</v>
      </c>
      <c r="CF84" s="5">
        <f t="shared" si="94"/>
        <v>1.0451287193767263E-40</v>
      </c>
      <c r="CG84" s="5">
        <f t="shared" si="94"/>
        <v>1.086421334247904E-40</v>
      </c>
      <c r="CH84" s="5">
        <f t="shared" si="94"/>
        <v>1.1285139491190867E-40</v>
      </c>
      <c r="CI84" s="5">
        <f t="shared" si="94"/>
        <v>1.1714065639902694E-40</v>
      </c>
      <c r="CJ84" s="5">
        <f t="shared" si="94"/>
        <v>1.2150991788614523E-40</v>
      </c>
      <c r="CK84" s="5">
        <f t="shared" si="94"/>
        <v>1.2595917937326298E-40</v>
      </c>
      <c r="CL84" s="5">
        <f t="shared" si="94"/>
        <v>1.3048844086038126E-40</v>
      </c>
      <c r="CM84" s="5">
        <f t="shared" si="93"/>
        <v>1.3509770234749953E-40</v>
      </c>
      <c r="CN84" s="5">
        <f t="shared" si="93"/>
        <v>1.3978696383461783E-40</v>
      </c>
      <c r="CO84" s="5">
        <f t="shared" si="93"/>
        <v>1.4455622532173554E-40</v>
      </c>
      <c r="CP84" s="5">
        <f t="shared" si="93"/>
        <v>1.4940548680885383E-40</v>
      </c>
      <c r="CQ84" s="5">
        <f t="shared" si="93"/>
        <v>1.5433474829597213E-40</v>
      </c>
      <c r="CR84" s="5">
        <f t="shared" si="98"/>
        <v>1.5934400978309043E-40</v>
      </c>
      <c r="CS84" s="5">
        <f t="shared" si="98"/>
        <v>1.6443327127020813E-40</v>
      </c>
      <c r="CT84" s="5">
        <f t="shared" si="98"/>
        <v>1.6960253275732643E-40</v>
      </c>
      <c r="CU84" s="5">
        <f t="shared" si="98"/>
        <v>1.7485179424444475E-40</v>
      </c>
      <c r="CV84" s="5">
        <f t="shared" si="98"/>
        <v>1.8018105573156241E-40</v>
      </c>
      <c r="CW84" s="5">
        <f t="shared" si="98"/>
        <v>1.8559031721868072E-40</v>
      </c>
      <c r="CX84" s="5">
        <f t="shared" si="98"/>
        <v>1.9107957870579905E-40</v>
      </c>
      <c r="CY84" s="5">
        <f t="shared" si="98"/>
        <v>1.9664884019291735E-40</v>
      </c>
      <c r="CZ84" s="5">
        <f t="shared" si="98"/>
        <v>2.02298101680035E-40</v>
      </c>
      <c r="DA84" s="5">
        <f t="shared" si="98"/>
        <v>2.0802736316715332E-40</v>
      </c>
      <c r="DB84" s="5">
        <f t="shared" si="98"/>
        <v>2.1383662465427167E-40</v>
      </c>
      <c r="DC84" s="5">
        <f t="shared" si="98"/>
        <v>2.1972588614138996E-40</v>
      </c>
      <c r="DD84" s="5">
        <f t="shared" si="98"/>
        <v>2.2569514762850759E-40</v>
      </c>
      <c r="DE84" s="5">
        <f t="shared" si="98"/>
        <v>2.3174440911562594E-40</v>
      </c>
      <c r="DF84" s="5">
        <f t="shared" si="98"/>
        <v>2.3787367060274428E-40</v>
      </c>
      <c r="DG84" s="5">
        <f t="shared" si="98"/>
        <v>2.4408293208986186E-40</v>
      </c>
      <c r="DH84" s="5">
        <f t="shared" si="96"/>
        <v>2.5037219357698021E-40</v>
      </c>
    </row>
    <row r="85" spans="2:112" x14ac:dyDescent="0.25">
      <c r="B85" s="5">
        <f>'goccia (10)'!S18</f>
        <v>7.826269702333902E-19</v>
      </c>
      <c r="D85">
        <f t="shared" si="99"/>
        <v>107</v>
      </c>
      <c r="E85" s="5">
        <f t="shared" si="90"/>
        <v>7.826269702333902E-19</v>
      </c>
      <c r="F85" s="107">
        <f t="shared" si="91"/>
        <v>7.8262697023339021</v>
      </c>
      <c r="G85" s="35"/>
      <c r="H85" s="100">
        <f t="shared" si="92"/>
        <v>1.5652539404667804E-19</v>
      </c>
      <c r="I85" s="35"/>
      <c r="J85" s="6"/>
      <c r="L85" s="5">
        <f t="shared" si="97"/>
        <v>4.2580767464421197E-41</v>
      </c>
      <c r="M85" s="5">
        <f t="shared" si="97"/>
        <v>4.0010609845749897E-41</v>
      </c>
      <c r="N85" s="5">
        <f t="shared" si="97"/>
        <v>3.75204522270789E-41</v>
      </c>
      <c r="O85" s="5">
        <f t="shared" si="97"/>
        <v>3.5110294608407599E-41</v>
      </c>
      <c r="P85" s="5">
        <f t="shared" si="97"/>
        <v>3.2780136989736304E-41</v>
      </c>
      <c r="Q85" s="5">
        <f t="shared" si="97"/>
        <v>3.0529979371065016E-41</v>
      </c>
      <c r="R85" s="5">
        <f t="shared" si="97"/>
        <v>2.8359821752393994E-41</v>
      </c>
      <c r="S85" s="5">
        <f t="shared" si="97"/>
        <v>2.6269664133722704E-41</v>
      </c>
      <c r="T85" s="5">
        <f t="shared" si="97"/>
        <v>2.4259506515051421E-41</v>
      </c>
      <c r="U85" s="5">
        <f t="shared" si="97"/>
        <v>2.2329348896380146E-41</v>
      </c>
      <c r="V85" s="5">
        <f t="shared" si="97"/>
        <v>2.0479191277709092E-41</v>
      </c>
      <c r="W85" s="5">
        <f t="shared" si="97"/>
        <v>1.8709033659037818E-41</v>
      </c>
      <c r="X85" s="5">
        <f t="shared" si="97"/>
        <v>1.7018876040366549E-41</v>
      </c>
      <c r="Y85" s="5">
        <f t="shared" si="97"/>
        <v>1.5408718421695283E-41</v>
      </c>
      <c r="Z85" s="5">
        <f t="shared" si="97"/>
        <v>1.3878560803024202E-41</v>
      </c>
      <c r="AA85" s="5">
        <f t="shared" si="97"/>
        <v>1.2428403184352939E-41</v>
      </c>
      <c r="AB85" s="5">
        <f t="shared" si="95"/>
        <v>1.1058245565681681E-41</v>
      </c>
      <c r="AC85" s="5">
        <f t="shared" si="95"/>
        <v>9.7680879470105775E-42</v>
      </c>
      <c r="AD85" s="5">
        <f t="shared" si="95"/>
        <v>8.5579303283393193E-42</v>
      </c>
      <c r="AE85" s="5">
        <f t="shared" si="95"/>
        <v>7.4277727096680677E-42</v>
      </c>
      <c r="AF85" s="5">
        <f t="shared" si="95"/>
        <v>6.3776150909968202E-42</v>
      </c>
      <c r="AG85" s="5">
        <f t="shared" si="95"/>
        <v>5.4074574723256908E-42</v>
      </c>
      <c r="AH85" s="5">
        <f t="shared" si="95"/>
        <v>4.517299853654445E-42</v>
      </c>
      <c r="AI85" s="5">
        <f t="shared" si="95"/>
        <v>3.707142234983204E-42</v>
      </c>
      <c r="AJ85" s="5">
        <f t="shared" si="95"/>
        <v>2.9769846163119689E-42</v>
      </c>
      <c r="AK85" s="5">
        <f t="shared" si="95"/>
        <v>2.3268269976408121E-42</v>
      </c>
      <c r="AL85" s="5">
        <f t="shared" si="95"/>
        <v>1.7566693789695779E-42</v>
      </c>
      <c r="AM85" s="5">
        <f t="shared" si="95"/>
        <v>1.2665117602983488E-42</v>
      </c>
      <c r="AN85" s="5">
        <f t="shared" si="95"/>
        <v>8.5635414162716965E-43</v>
      </c>
      <c r="AO85" s="5">
        <f t="shared" si="95"/>
        <v>5.2619652295594161E-43</v>
      </c>
      <c r="AP85" s="5">
        <f t="shared" si="95"/>
        <v>2.7603890428471884E-43</v>
      </c>
      <c r="AQ85" s="5">
        <f t="shared" si="102"/>
        <v>1.0588128561350143E-43</v>
      </c>
      <c r="AR85" s="5">
        <f t="shared" si="102"/>
        <v>1.5723666942295363E-44</v>
      </c>
      <c r="AS85" s="5">
        <f t="shared" si="102"/>
        <v>5.5660482710789369E-45</v>
      </c>
      <c r="AT85" s="5">
        <f t="shared" si="102"/>
        <v>7.5408429599867828E-44</v>
      </c>
      <c r="AU85" s="5">
        <f t="shared" si="102"/>
        <v>2.2525081092866202E-43</v>
      </c>
      <c r="AV85" s="5">
        <f t="shared" si="102"/>
        <v>4.5509319225742909E-43</v>
      </c>
      <c r="AW85" s="5">
        <f t="shared" si="102"/>
        <v>7.649355735862242E-43</v>
      </c>
      <c r="AX85" s="5">
        <f t="shared" si="102"/>
        <v>1.1547779549150247E-42</v>
      </c>
      <c r="AY85" s="5">
        <f t="shared" si="102"/>
        <v>1.6246203362438306E-42</v>
      </c>
      <c r="AZ85" s="5">
        <f t="shared" si="102"/>
        <v>2.1744627175725708E-42</v>
      </c>
      <c r="BA85" s="5">
        <f t="shared" si="102"/>
        <v>2.8043050989013775E-42</v>
      </c>
      <c r="BB85" s="5">
        <f t="shared" si="102"/>
        <v>3.5141474802301898E-42</v>
      </c>
      <c r="BC85" s="5">
        <f t="shared" si="102"/>
        <v>4.3039898615589072E-42</v>
      </c>
      <c r="BD85" s="5">
        <f t="shared" si="102"/>
        <v>5.1738322428877203E-42</v>
      </c>
      <c r="BE85" s="5">
        <f t="shared" si="102"/>
        <v>6.1236746242165388E-42</v>
      </c>
      <c r="BF85" s="5">
        <f t="shared" si="102"/>
        <v>7.1535170055453627E-42</v>
      </c>
      <c r="BG85" s="5">
        <f t="shared" si="101"/>
        <v>8.2633593868740529E-42</v>
      </c>
      <c r="BH85" s="5">
        <f t="shared" si="101"/>
        <v>9.4532017682028773E-42</v>
      </c>
      <c r="BI85" s="5">
        <f t="shared" si="101"/>
        <v>1.0723044149531708E-41</v>
      </c>
      <c r="BJ85" s="5">
        <f t="shared" si="101"/>
        <v>1.2072886530860543E-41</v>
      </c>
      <c r="BK85" s="5">
        <f t="shared" si="101"/>
        <v>1.3502728912189208E-41</v>
      </c>
      <c r="BL85" s="5">
        <f t="shared" si="101"/>
        <v>1.5012571293518045E-41</v>
      </c>
      <c r="BM85" s="5">
        <f t="shared" si="101"/>
        <v>1.6602413674846885E-41</v>
      </c>
      <c r="BN85" s="5">
        <f t="shared" si="101"/>
        <v>1.8272256056175526E-41</v>
      </c>
      <c r="BO85" s="5">
        <f t="shared" si="101"/>
        <v>2.0022098437504368E-41</v>
      </c>
      <c r="BP85" s="5">
        <f t="shared" si="101"/>
        <v>2.1851940818833216E-41</v>
      </c>
      <c r="BQ85" s="5">
        <f t="shared" si="101"/>
        <v>2.3761783200162068E-41</v>
      </c>
      <c r="BR85" s="5">
        <f t="shared" si="101"/>
        <v>2.5751625581490687E-41</v>
      </c>
      <c r="BS85" s="5">
        <f t="shared" si="101"/>
        <v>2.7821467962819537E-41</v>
      </c>
      <c r="BT85" s="5">
        <f t="shared" si="101"/>
        <v>2.9971310344148398E-41</v>
      </c>
      <c r="BU85" s="5">
        <f t="shared" si="101"/>
        <v>3.2201152725477262E-41</v>
      </c>
      <c r="BV85" s="5">
        <f t="shared" si="100"/>
        <v>3.4510995106805851E-41</v>
      </c>
      <c r="BW85" s="5">
        <f t="shared" si="100"/>
        <v>3.6900837488134422E-41</v>
      </c>
      <c r="BX85" s="5">
        <f t="shared" si="100"/>
        <v>3.9370679869463284E-41</v>
      </c>
      <c r="BY85" s="5">
        <f t="shared" si="94"/>
        <v>4.1920522250792154E-41</v>
      </c>
      <c r="BZ85" s="5">
        <f t="shared" si="94"/>
        <v>4.4550364632120703E-41</v>
      </c>
      <c r="CA85" s="5">
        <f t="shared" si="94"/>
        <v>4.7260207013449576E-41</v>
      </c>
      <c r="CB85" s="5">
        <f t="shared" si="94"/>
        <v>5.0050049394778439E-41</v>
      </c>
      <c r="CC85" s="5">
        <f t="shared" si="94"/>
        <v>5.291989177610732E-41</v>
      </c>
      <c r="CD85" s="5">
        <f t="shared" si="94"/>
        <v>5.586973415743585E-41</v>
      </c>
      <c r="CE85" s="5">
        <f t="shared" si="94"/>
        <v>5.8899576538764723E-41</v>
      </c>
      <c r="CF85" s="5">
        <f t="shared" si="94"/>
        <v>6.2009418920093613E-41</v>
      </c>
      <c r="CG85" s="5">
        <f t="shared" si="94"/>
        <v>6.5199261301422112E-41</v>
      </c>
      <c r="CH85" s="5">
        <f t="shared" si="94"/>
        <v>6.8469103682750995E-41</v>
      </c>
      <c r="CI85" s="5">
        <f t="shared" si="94"/>
        <v>7.1818946064079885E-41</v>
      </c>
      <c r="CJ85" s="5">
        <f t="shared" si="94"/>
        <v>7.5248788445408781E-41</v>
      </c>
      <c r="CK85" s="5">
        <f t="shared" si="94"/>
        <v>7.8758630826737256E-41</v>
      </c>
      <c r="CL85" s="5">
        <f t="shared" si="94"/>
        <v>8.2348473208066155E-41</v>
      </c>
      <c r="CM85" s="5">
        <f t="shared" si="93"/>
        <v>8.6018315589395061E-41</v>
      </c>
      <c r="CN85" s="5">
        <f t="shared" si="93"/>
        <v>8.9768157970723963E-41</v>
      </c>
      <c r="CO85" s="5">
        <f t="shared" si="93"/>
        <v>9.3598000352052413E-41</v>
      </c>
      <c r="CP85" s="5">
        <f t="shared" si="93"/>
        <v>9.7507842733381329E-41</v>
      </c>
      <c r="CQ85" s="5">
        <f t="shared" si="93"/>
        <v>1.0149768511471023E-40</v>
      </c>
      <c r="CR85" s="5">
        <f t="shared" si="98"/>
        <v>1.0556752749603916E-40</v>
      </c>
      <c r="CS85" s="5">
        <f t="shared" si="98"/>
        <v>1.0971736987736758E-40</v>
      </c>
      <c r="CT85" s="5">
        <f t="shared" si="98"/>
        <v>1.1394721225869651E-40</v>
      </c>
      <c r="CU85" s="5">
        <f t="shared" si="98"/>
        <v>1.1825705464002543E-40</v>
      </c>
      <c r="CV85" s="5">
        <f t="shared" si="98"/>
        <v>1.2264689702135382E-40</v>
      </c>
      <c r="CW85" s="5">
        <f t="shared" si="98"/>
        <v>1.2711673940268276E-40</v>
      </c>
      <c r="CX85" s="5">
        <f t="shared" si="98"/>
        <v>1.3166658178401169E-40</v>
      </c>
      <c r="CY85" s="5">
        <f t="shared" si="98"/>
        <v>1.3629642416534062E-40</v>
      </c>
      <c r="CZ85" s="5">
        <f t="shared" si="98"/>
        <v>1.4100626654666899E-40</v>
      </c>
      <c r="DA85" s="5">
        <f t="shared" si="98"/>
        <v>1.4579610892799794E-40</v>
      </c>
      <c r="DB85" s="5">
        <f t="shared" si="98"/>
        <v>1.5066595130932687E-40</v>
      </c>
      <c r="DC85" s="5">
        <f t="shared" si="98"/>
        <v>1.5561579369065581E-40</v>
      </c>
      <c r="DD85" s="5">
        <f t="shared" si="98"/>
        <v>1.6064563607198417E-40</v>
      </c>
      <c r="DE85" s="5">
        <f t="shared" si="98"/>
        <v>1.6575547845331312E-40</v>
      </c>
      <c r="DF85" s="5">
        <f t="shared" si="98"/>
        <v>1.7094532083464208E-40</v>
      </c>
      <c r="DG85" s="5">
        <f t="shared" si="98"/>
        <v>1.762151632159704E-40</v>
      </c>
      <c r="DH85" s="5">
        <f t="shared" si="96"/>
        <v>1.8156500559729935E-40</v>
      </c>
    </row>
    <row r="86" spans="2:112" x14ac:dyDescent="0.25">
      <c r="B86" s="5">
        <f>'goccia (10)'!S19</f>
        <v>7.7170261721413081E-19</v>
      </c>
      <c r="D86">
        <f t="shared" si="99"/>
        <v>108</v>
      </c>
      <c r="E86" s="5">
        <f t="shared" si="90"/>
        <v>7.7170261721413081E-19</v>
      </c>
      <c r="F86" s="107">
        <f t="shared" si="91"/>
        <v>7.717026172141308</v>
      </c>
      <c r="G86" s="35"/>
      <c r="H86" s="100">
        <f t="shared" si="92"/>
        <v>1.5434052344282617E-19</v>
      </c>
      <c r="I86" s="35"/>
      <c r="J86" s="6"/>
      <c r="L86" s="5">
        <f t="shared" si="97"/>
        <v>1.8840143757723594E-41</v>
      </c>
      <c r="M86" s="5">
        <f t="shared" si="97"/>
        <v>1.7143934380593071E-41</v>
      </c>
      <c r="N86" s="5">
        <f t="shared" si="97"/>
        <v>1.552772500346274E-41</v>
      </c>
      <c r="O86" s="5">
        <f t="shared" si="97"/>
        <v>1.3991515626332215E-41</v>
      </c>
      <c r="P86" s="5">
        <f t="shared" si="97"/>
        <v>1.2535306249201696E-41</v>
      </c>
      <c r="Q86" s="5">
        <f t="shared" si="97"/>
        <v>1.1159096872071183E-41</v>
      </c>
      <c r="R86" s="5">
        <f t="shared" si="97"/>
        <v>9.8628874949408254E-42</v>
      </c>
      <c r="S86" s="5">
        <f t="shared" si="97"/>
        <v>8.6466781178103139E-42</v>
      </c>
      <c r="T86" s="5">
        <f t="shared" si="97"/>
        <v>7.5104687406798065E-42</v>
      </c>
      <c r="U86" s="5">
        <f t="shared" si="97"/>
        <v>6.4542593635493043E-42</v>
      </c>
      <c r="V86" s="5">
        <f t="shared" si="97"/>
        <v>5.4780499864189204E-42</v>
      </c>
      <c r="W86" s="5">
        <f t="shared" si="97"/>
        <v>4.5818406092884194E-42</v>
      </c>
      <c r="X86" s="5">
        <f t="shared" si="97"/>
        <v>3.7656312321579237E-42</v>
      </c>
      <c r="Y86" s="5">
        <f t="shared" si="97"/>
        <v>3.0294218550274334E-42</v>
      </c>
      <c r="Z86" s="5">
        <f t="shared" si="97"/>
        <v>2.3732124778970227E-42</v>
      </c>
      <c r="AA86" s="5">
        <f t="shared" si="97"/>
        <v>1.7970031007665335E-42</v>
      </c>
      <c r="AB86" s="5">
        <f t="shared" si="95"/>
        <v>1.3007937236360495E-42</v>
      </c>
      <c r="AC86" s="5">
        <f t="shared" si="95"/>
        <v>8.8458434650561614E-43</v>
      </c>
      <c r="AD86" s="5">
        <f t="shared" si="95"/>
        <v>5.4837496937513312E-43</v>
      </c>
      <c r="AE86" s="5">
        <f t="shared" si="95"/>
        <v>2.9216559224465544E-43</v>
      </c>
      <c r="AF86" s="5">
        <f t="shared" si="95"/>
        <v>1.1595621511418308E-43</v>
      </c>
      <c r="AG86" s="5">
        <f t="shared" si="95"/>
        <v>1.9746837983722796E-44</v>
      </c>
      <c r="AH86" s="5">
        <f t="shared" si="95"/>
        <v>3.5374608532514201E-45</v>
      </c>
      <c r="AI86" s="5">
        <f t="shared" si="95"/>
        <v>6.7328083722785355E-44</v>
      </c>
      <c r="AJ86" s="5">
        <f t="shared" si="95"/>
        <v>2.111187065923246E-43</v>
      </c>
      <c r="AK86" s="5">
        <f t="shared" si="95"/>
        <v>4.3490932946183744E-43</v>
      </c>
      <c r="AL86" s="5">
        <f t="shared" si="95"/>
        <v>7.3869995233137765E-43</v>
      </c>
      <c r="AM86" s="5">
        <f t="shared" si="95"/>
        <v>1.1224905752009233E-42</v>
      </c>
      <c r="AN86" s="5">
        <f t="shared" si="95"/>
        <v>1.5862811980704136E-42</v>
      </c>
      <c r="AO86" s="5">
        <f t="shared" si="95"/>
        <v>2.13007182093996E-42</v>
      </c>
      <c r="AP86" s="5">
        <f t="shared" si="95"/>
        <v>2.7538624438095118E-42</v>
      </c>
      <c r="AQ86" s="5">
        <f t="shared" si="102"/>
        <v>3.4576530666790692E-42</v>
      </c>
      <c r="AR86" s="5">
        <f t="shared" si="102"/>
        <v>4.2414436895485326E-42</v>
      </c>
      <c r="AS86" s="5">
        <f t="shared" si="102"/>
        <v>5.1052343124180905E-42</v>
      </c>
      <c r="AT86" s="5">
        <f t="shared" si="102"/>
        <v>6.0490249352876544E-42</v>
      </c>
      <c r="AU86" s="5">
        <f t="shared" si="102"/>
        <v>7.0728155581572224E-42</v>
      </c>
      <c r="AV86" s="5">
        <f t="shared" si="102"/>
        <v>8.1766061810266594E-42</v>
      </c>
      <c r="AW86" s="5">
        <f t="shared" si="102"/>
        <v>9.3603968038962291E-42</v>
      </c>
      <c r="AX86" s="5">
        <f t="shared" si="102"/>
        <v>1.0624187426765804E-41</v>
      </c>
      <c r="AY86" s="5">
        <f t="shared" si="102"/>
        <v>1.1967978049635383E-41</v>
      </c>
      <c r="AZ86" s="5">
        <f t="shared" si="102"/>
        <v>1.3391768672504795E-41</v>
      </c>
      <c r="BA86" s="5">
        <f t="shared" si="102"/>
        <v>1.4895559295374375E-41</v>
      </c>
      <c r="BB86" s="5">
        <f t="shared" si="102"/>
        <v>1.6479349918243963E-41</v>
      </c>
      <c r="BC86" s="5">
        <f t="shared" si="102"/>
        <v>1.8143140541113348E-41</v>
      </c>
      <c r="BD86" s="5">
        <f t="shared" si="102"/>
        <v>1.9886931163982936E-41</v>
      </c>
      <c r="BE86" s="5">
        <f t="shared" si="102"/>
        <v>2.1710721786852531E-41</v>
      </c>
      <c r="BF86" s="5">
        <f t="shared" si="102"/>
        <v>2.361451240972213E-41</v>
      </c>
      <c r="BG86" s="5">
        <f t="shared" si="101"/>
        <v>2.559830303259149E-41</v>
      </c>
      <c r="BH86" s="5">
        <f t="shared" si="101"/>
        <v>2.7662093655461087E-41</v>
      </c>
      <c r="BI86" s="5">
        <f t="shared" si="101"/>
        <v>2.980588427833069E-41</v>
      </c>
      <c r="BJ86" s="5">
        <f t="shared" si="101"/>
        <v>3.20296749012003E-41</v>
      </c>
      <c r="BK86" s="5">
        <f t="shared" si="101"/>
        <v>3.4333465524069636E-41</v>
      </c>
      <c r="BL86" s="5">
        <f t="shared" si="101"/>
        <v>3.6717256146939244E-41</v>
      </c>
      <c r="BM86" s="5">
        <f t="shared" si="101"/>
        <v>3.9181046769808864E-41</v>
      </c>
      <c r="BN86" s="5">
        <f t="shared" si="101"/>
        <v>4.1724837392678174E-41</v>
      </c>
      <c r="BO86" s="5">
        <f t="shared" si="101"/>
        <v>4.4348628015547791E-41</v>
      </c>
      <c r="BP86" s="5">
        <f t="shared" si="101"/>
        <v>4.705241863841741E-41</v>
      </c>
      <c r="BQ86" s="5">
        <f t="shared" si="101"/>
        <v>4.9836209261287041E-41</v>
      </c>
      <c r="BR86" s="5">
        <f t="shared" si="101"/>
        <v>5.2699999884156321E-41</v>
      </c>
      <c r="BS86" s="5">
        <f t="shared" si="101"/>
        <v>5.5643790507025955E-41</v>
      </c>
      <c r="BT86" s="5">
        <f t="shared" si="101"/>
        <v>5.8667581129895585E-41</v>
      </c>
      <c r="BU86" s="5">
        <f t="shared" si="101"/>
        <v>6.1771371752765222E-41</v>
      </c>
      <c r="BV86" s="5">
        <f t="shared" si="100"/>
        <v>6.4955162375634488E-41</v>
      </c>
      <c r="BW86" s="5">
        <f t="shared" si="100"/>
        <v>6.8218952998503731E-41</v>
      </c>
      <c r="BX86" s="5">
        <f t="shared" si="100"/>
        <v>7.1562743621373367E-41</v>
      </c>
      <c r="BY86" s="5">
        <f t="shared" si="94"/>
        <v>7.4986534244242999E-41</v>
      </c>
      <c r="BZ86" s="5">
        <f t="shared" si="94"/>
        <v>7.8490324867112221E-41</v>
      </c>
      <c r="CA86" s="5">
        <f t="shared" si="94"/>
        <v>8.2074115489981867E-41</v>
      </c>
      <c r="CB86" s="5">
        <f t="shared" si="94"/>
        <v>8.5737906112851519E-41</v>
      </c>
      <c r="CC86" s="5">
        <f t="shared" si="94"/>
        <v>8.9481696735721168E-41</v>
      </c>
      <c r="CD86" s="5">
        <f t="shared" si="94"/>
        <v>9.3305487358590355E-41</v>
      </c>
      <c r="CE86" s="5">
        <f t="shared" si="94"/>
        <v>9.7209277981460007E-41</v>
      </c>
      <c r="CF86" s="5">
        <f t="shared" si="94"/>
        <v>1.0119306860432967E-40</v>
      </c>
      <c r="CG86" s="5">
        <f t="shared" si="94"/>
        <v>1.0525685922719884E-40</v>
      </c>
      <c r="CH86" s="5">
        <f t="shared" si="94"/>
        <v>1.0940064985006851E-40</v>
      </c>
      <c r="CI86" s="5">
        <f t="shared" si="94"/>
        <v>1.1362444047293817E-40</v>
      </c>
      <c r="CJ86" s="5">
        <f t="shared" si="94"/>
        <v>1.1792823109580784E-40</v>
      </c>
      <c r="CK86" s="5">
        <f t="shared" si="94"/>
        <v>1.2231202171867698E-40</v>
      </c>
      <c r="CL86" s="5">
        <f t="shared" si="94"/>
        <v>1.2677581234154665E-40</v>
      </c>
      <c r="CM86" s="5">
        <f t="shared" si="93"/>
        <v>1.3131960296441634E-40</v>
      </c>
      <c r="CN86" s="5">
        <f t="shared" si="93"/>
        <v>1.3594339358728601E-40</v>
      </c>
      <c r="CO86" s="5">
        <f t="shared" si="93"/>
        <v>1.4064718421015514E-40</v>
      </c>
      <c r="CP86" s="5">
        <f t="shared" si="93"/>
        <v>1.4543097483302482E-40</v>
      </c>
      <c r="CQ86" s="5">
        <f t="shared" si="93"/>
        <v>1.5029476545589451E-40</v>
      </c>
      <c r="CR86" s="5">
        <f t="shared" si="98"/>
        <v>1.5523855607876421E-40</v>
      </c>
      <c r="CS86" s="5">
        <f t="shared" si="98"/>
        <v>1.602623467016333E-40</v>
      </c>
      <c r="CT86" s="5">
        <f t="shared" si="98"/>
        <v>1.6536613732450299E-40</v>
      </c>
      <c r="CU86" s="5">
        <f t="shared" si="98"/>
        <v>1.7054992794737269E-40</v>
      </c>
      <c r="CV86" s="5">
        <f t="shared" si="98"/>
        <v>1.7581371857024176E-40</v>
      </c>
      <c r="CW86" s="5">
        <f t="shared" si="98"/>
        <v>1.8115750919311145E-40</v>
      </c>
      <c r="CX86" s="5">
        <f t="shared" si="98"/>
        <v>1.8658129981598117E-40</v>
      </c>
      <c r="CY86" s="5">
        <f t="shared" si="98"/>
        <v>1.9208509043885087E-40</v>
      </c>
      <c r="CZ86" s="5">
        <f t="shared" si="98"/>
        <v>1.976688810617199E-40</v>
      </c>
      <c r="DA86" s="5">
        <f t="shared" si="98"/>
        <v>2.0333267168458962E-40</v>
      </c>
      <c r="DB86" s="5">
        <f t="shared" si="98"/>
        <v>2.0907646230745936E-40</v>
      </c>
      <c r="DC86" s="5">
        <f t="shared" si="98"/>
        <v>2.1490025293032905E-40</v>
      </c>
      <c r="DD86" s="5">
        <f t="shared" si="98"/>
        <v>2.2080404355319807E-40</v>
      </c>
      <c r="DE86" s="5">
        <f t="shared" si="98"/>
        <v>2.2678783417606782E-40</v>
      </c>
      <c r="DF86" s="5">
        <f t="shared" si="98"/>
        <v>2.3285162479893755E-40</v>
      </c>
      <c r="DG86" s="5">
        <f t="shared" si="98"/>
        <v>2.3899541542180653E-40</v>
      </c>
      <c r="DH86" s="5">
        <f t="shared" si="96"/>
        <v>2.4521920604467627E-40</v>
      </c>
    </row>
    <row r="87" spans="2:112" x14ac:dyDescent="0.25">
      <c r="B87" s="5">
        <f>'goccia (11)'!M16</f>
        <v>1.2079595103761883E-18</v>
      </c>
      <c r="D87">
        <f t="shared" si="99"/>
        <v>111</v>
      </c>
      <c r="E87" s="5">
        <f t="shared" si="90"/>
        <v>1.2079595103761883E-18</v>
      </c>
      <c r="F87" s="107">
        <f t="shared" si="91"/>
        <v>12.079595103761882</v>
      </c>
      <c r="G87" s="35"/>
      <c r="H87" s="100">
        <f t="shared" si="92"/>
        <v>1.5099493879702354E-19</v>
      </c>
      <c r="I87" s="35"/>
      <c r="J87" s="6"/>
      <c r="L87" s="5">
        <f t="shared" si="97"/>
        <v>9.8990320982265002E-43</v>
      </c>
      <c r="M87" s="5">
        <f t="shared" si="97"/>
        <v>6.3192769101322319E-43</v>
      </c>
      <c r="N87" s="5">
        <f t="shared" si="97"/>
        <v>3.5395217220383039E-43</v>
      </c>
      <c r="O87" s="5">
        <f t="shared" si="97"/>
        <v>1.5597665339440463E-43</v>
      </c>
      <c r="P87" s="5">
        <f t="shared" si="97"/>
        <v>3.8001134584984164E-44</v>
      </c>
      <c r="Q87" s="5">
        <f t="shared" si="97"/>
        <v>2.5615775569014557E-47</v>
      </c>
      <c r="R87" s="5">
        <f t="shared" si="97"/>
        <v>4.20500969661493E-44</v>
      </c>
      <c r="S87" s="5">
        <f t="shared" si="97"/>
        <v>1.6407457815673514E-43</v>
      </c>
      <c r="T87" s="5">
        <f t="shared" si="97"/>
        <v>3.6609905934732632E-43</v>
      </c>
      <c r="U87" s="5">
        <f t="shared" si="97"/>
        <v>6.4812354053792273E-43</v>
      </c>
      <c r="V87" s="5">
        <f t="shared" si="97"/>
        <v>1.0101480217284761E-42</v>
      </c>
      <c r="W87" s="5">
        <f t="shared" si="97"/>
        <v>1.4521725029190735E-42</v>
      </c>
      <c r="X87" s="5">
        <f t="shared" si="97"/>
        <v>1.9741969841096765E-42</v>
      </c>
      <c r="Y87" s="5">
        <f t="shared" si="97"/>
        <v>2.5762214653002846E-42</v>
      </c>
      <c r="Z87" s="5">
        <f t="shared" si="97"/>
        <v>3.258245946490811E-42</v>
      </c>
      <c r="AA87" s="5">
        <f t="shared" si="97"/>
        <v>4.0202704276814202E-42</v>
      </c>
      <c r="AB87" s="5">
        <f t="shared" si="95"/>
        <v>4.8622949088720347E-42</v>
      </c>
      <c r="AC87" s="5">
        <f t="shared" si="95"/>
        <v>5.784319390062538E-42</v>
      </c>
      <c r="AD87" s="5">
        <f t="shared" si="95"/>
        <v>6.7863438712531536E-42</v>
      </c>
      <c r="AE87" s="5">
        <f t="shared" si="95"/>
        <v>7.8683683524437746E-42</v>
      </c>
      <c r="AF87" s="5">
        <f t="shared" si="95"/>
        <v>9.030392833634401E-42</v>
      </c>
      <c r="AG87" s="5">
        <f t="shared" si="95"/>
        <v>1.0272417314824877E-41</v>
      </c>
      <c r="AH87" s="5">
        <f t="shared" si="95"/>
        <v>1.1594441796015504E-41</v>
      </c>
      <c r="AI87" s="5">
        <f t="shared" si="95"/>
        <v>1.2996466277206137E-41</v>
      </c>
      <c r="AJ87" s="5">
        <f t="shared" si="95"/>
        <v>1.4478490758396775E-41</v>
      </c>
      <c r="AK87" s="5">
        <f t="shared" si="95"/>
        <v>1.6040515239587225E-41</v>
      </c>
      <c r="AL87" s="5">
        <f t="shared" si="95"/>
        <v>1.7682539720777863E-41</v>
      </c>
      <c r="AM87" s="5">
        <f t="shared" si="95"/>
        <v>1.9404564201968508E-41</v>
      </c>
      <c r="AN87" s="5">
        <f t="shared" si="95"/>
        <v>2.1206588683158935E-41</v>
      </c>
      <c r="AO87" s="5">
        <f t="shared" si="95"/>
        <v>2.3088613164349578E-41</v>
      </c>
      <c r="AP87" s="5">
        <f t="shared" si="95"/>
        <v>2.5050637645540229E-41</v>
      </c>
      <c r="AQ87" s="5">
        <f t="shared" si="102"/>
        <v>2.7092662126730888E-41</v>
      </c>
      <c r="AR87" s="5">
        <f t="shared" si="102"/>
        <v>2.9214686607921288E-41</v>
      </c>
      <c r="AS87" s="5">
        <f t="shared" si="102"/>
        <v>3.1416711089111944E-41</v>
      </c>
      <c r="AT87" s="5">
        <f t="shared" si="102"/>
        <v>3.3698735570302602E-41</v>
      </c>
      <c r="AU87" s="5">
        <f t="shared" si="102"/>
        <v>3.6060760051493271E-41</v>
      </c>
      <c r="AV87" s="5">
        <f t="shared" si="102"/>
        <v>3.8502784532683647E-41</v>
      </c>
      <c r="AW87" s="5">
        <f t="shared" si="102"/>
        <v>4.1024809013874314E-41</v>
      </c>
      <c r="AX87" s="5">
        <f t="shared" si="102"/>
        <v>4.3626833495064988E-41</v>
      </c>
      <c r="AY87" s="5">
        <f t="shared" si="102"/>
        <v>4.6308857976255669E-41</v>
      </c>
      <c r="AZ87" s="5">
        <f t="shared" si="102"/>
        <v>4.9070882457446015E-41</v>
      </c>
      <c r="BA87" s="5">
        <f t="shared" si="102"/>
        <v>5.1912906938636693E-41</v>
      </c>
      <c r="BB87" s="5">
        <f t="shared" si="102"/>
        <v>5.4834931419827378E-41</v>
      </c>
      <c r="BC87" s="5">
        <f t="shared" si="102"/>
        <v>5.7836955901017703E-41</v>
      </c>
      <c r="BD87" s="5">
        <f t="shared" si="102"/>
        <v>6.0918980382208392E-41</v>
      </c>
      <c r="BE87" s="5">
        <f t="shared" si="102"/>
        <v>6.4081004863399076E-41</v>
      </c>
      <c r="BF87" s="5">
        <f t="shared" si="102"/>
        <v>6.7323029344589778E-41</v>
      </c>
      <c r="BG87" s="5">
        <f t="shared" si="101"/>
        <v>7.0645053825780068E-41</v>
      </c>
      <c r="BH87" s="5">
        <f t="shared" si="101"/>
        <v>7.4047078306970773E-41</v>
      </c>
      <c r="BI87" s="5">
        <f t="shared" si="101"/>
        <v>7.7529102788161474E-41</v>
      </c>
      <c r="BJ87" s="5">
        <f t="shared" si="101"/>
        <v>8.1091127269352181E-41</v>
      </c>
      <c r="BK87" s="5">
        <f t="shared" si="101"/>
        <v>8.4733151750542457E-41</v>
      </c>
      <c r="BL87" s="5">
        <f t="shared" si="101"/>
        <v>8.8455176231733157E-41</v>
      </c>
      <c r="BM87" s="5">
        <f t="shared" si="101"/>
        <v>9.2257200712923885E-41</v>
      </c>
      <c r="BN87" s="5">
        <f t="shared" si="101"/>
        <v>9.6139225194114119E-41</v>
      </c>
      <c r="BO87" s="5">
        <f t="shared" si="101"/>
        <v>1.0010124967530483E-40</v>
      </c>
      <c r="BP87" s="5">
        <f t="shared" si="101"/>
        <v>1.2917787125099603E-40</v>
      </c>
      <c r="BQ87" s="5">
        <f t="shared" si="101"/>
        <v>1.2467161351521369E-40</v>
      </c>
      <c r="BR87" s="5">
        <f t="shared" si="101"/>
        <v>1.202453557794319E-40</v>
      </c>
      <c r="BS87" s="5">
        <f t="shared" si="101"/>
        <v>1.1589909804364956E-40</v>
      </c>
      <c r="BT87" s="5">
        <f t="shared" si="101"/>
        <v>1.1163284030786722E-40</v>
      </c>
      <c r="BU87" s="5">
        <f t="shared" si="101"/>
        <v>1.0744658257208491E-40</v>
      </c>
      <c r="BV87" s="5">
        <f t="shared" si="100"/>
        <v>1.0334032483630308E-40</v>
      </c>
      <c r="BW87" s="5">
        <f t="shared" si="100"/>
        <v>9.9314067100521235E-41</v>
      </c>
      <c r="BX87" s="5">
        <f t="shared" si="100"/>
        <v>9.5367809364738907E-41</v>
      </c>
      <c r="BY87" s="5">
        <f t="shared" si="94"/>
        <v>9.1501551628956595E-41</v>
      </c>
      <c r="BZ87" s="5">
        <f t="shared" si="94"/>
        <v>8.7715293893174728E-41</v>
      </c>
      <c r="CA87" s="5">
        <f t="shared" si="94"/>
        <v>8.4009036157392409E-41</v>
      </c>
      <c r="CB87" s="5">
        <f t="shared" si="94"/>
        <v>8.0382778421610097E-41</v>
      </c>
      <c r="CC87" s="5">
        <f t="shared" si="94"/>
        <v>7.6836520685827791E-41</v>
      </c>
      <c r="CD87" s="5">
        <f t="shared" si="94"/>
        <v>7.33702629500459E-41</v>
      </c>
      <c r="CE87" s="5">
        <f t="shared" si="94"/>
        <v>6.9984005214263587E-41</v>
      </c>
      <c r="CF87" s="5">
        <f t="shared" si="94"/>
        <v>6.6677747478481281E-41</v>
      </c>
      <c r="CG87" s="5">
        <f t="shared" si="94"/>
        <v>6.3451489742699369E-41</v>
      </c>
      <c r="CH87" s="5">
        <f t="shared" si="94"/>
        <v>6.0305232006917076E-41</v>
      </c>
      <c r="CI87" s="5">
        <f t="shared" si="94"/>
        <v>5.723897427113478E-41</v>
      </c>
      <c r="CJ87" s="5">
        <f t="shared" si="94"/>
        <v>5.425271653535249E-41</v>
      </c>
      <c r="CK87" s="5">
        <f t="shared" si="94"/>
        <v>5.1346458799570543E-41</v>
      </c>
      <c r="CL87" s="5">
        <f t="shared" si="94"/>
        <v>4.8520201063788256E-41</v>
      </c>
      <c r="CM87" s="5">
        <f t="shared" si="93"/>
        <v>4.5773943328005971E-41</v>
      </c>
      <c r="CN87" s="5">
        <f t="shared" si="93"/>
        <v>4.3107685592223692E-41</v>
      </c>
      <c r="CO87" s="5">
        <f t="shared" si="93"/>
        <v>4.0521427856441726E-41</v>
      </c>
      <c r="CP87" s="5">
        <f t="shared" si="93"/>
        <v>3.8015170120659445E-41</v>
      </c>
      <c r="CQ87" s="5">
        <f t="shared" si="93"/>
        <v>3.5588912384877176E-41</v>
      </c>
      <c r="CR87" s="5">
        <f t="shared" si="98"/>
        <v>3.3242654649094908E-41</v>
      </c>
      <c r="CS87" s="5">
        <f t="shared" si="98"/>
        <v>3.0976396913312912E-41</v>
      </c>
      <c r="CT87" s="5">
        <f t="shared" si="98"/>
        <v>2.8790139177530648E-41</v>
      </c>
      <c r="CU87" s="5">
        <f t="shared" si="98"/>
        <v>2.6683881441748385E-41</v>
      </c>
      <c r="CV87" s="5">
        <f t="shared" si="98"/>
        <v>2.4657623705966368E-41</v>
      </c>
      <c r="CW87" s="5">
        <f t="shared" si="98"/>
        <v>2.2711365970184108E-41</v>
      </c>
      <c r="CX87" s="5">
        <f t="shared" si="98"/>
        <v>2.0845108234401855E-41</v>
      </c>
      <c r="CY87" s="5">
        <f t="shared" si="98"/>
        <v>1.9058850498619606E-41</v>
      </c>
      <c r="CZ87" s="5">
        <f t="shared" si="98"/>
        <v>1.7352592762837562E-41</v>
      </c>
      <c r="DA87" s="5">
        <f t="shared" si="98"/>
        <v>1.5726335027055313E-41</v>
      </c>
      <c r="DB87" s="5">
        <f t="shared" si="98"/>
        <v>1.4180077291273068E-41</v>
      </c>
      <c r="DC87" s="5">
        <f t="shared" si="98"/>
        <v>1.2713819555490833E-41</v>
      </c>
      <c r="DD87" s="5">
        <f t="shared" si="98"/>
        <v>1.1327561819708762E-41</v>
      </c>
      <c r="DE87" s="5">
        <f t="shared" si="98"/>
        <v>1.0021304083926524E-41</v>
      </c>
      <c r="DF87" s="5">
        <f t="shared" si="98"/>
        <v>8.7950463481442932E-42</v>
      </c>
      <c r="DG87" s="5">
        <f t="shared" si="98"/>
        <v>7.6487886123622001E-42</v>
      </c>
      <c r="DH87" s="5">
        <f t="shared" si="96"/>
        <v>6.5825308765799696E-42</v>
      </c>
    </row>
    <row r="88" spans="2:112" x14ac:dyDescent="0.25">
      <c r="B88" s="5">
        <f>'goccia (11)'!M17</f>
        <v>1.5470504081645687E-18</v>
      </c>
      <c r="D88">
        <f t="shared" si="99"/>
        <v>112</v>
      </c>
      <c r="E88" s="5">
        <f t="shared" si="90"/>
        <v>1.5470504081645687E-18</v>
      </c>
      <c r="F88" s="107">
        <f t="shared" si="91"/>
        <v>15.470504081645688</v>
      </c>
      <c r="G88" s="35"/>
      <c r="H88" s="100">
        <f t="shared" si="92"/>
        <v>1.5470504081645686E-19</v>
      </c>
      <c r="I88" s="35"/>
      <c r="J88" s="6"/>
      <c r="L88" s="5">
        <f t="shared" si="97"/>
        <v>2.213740908452509E-41</v>
      </c>
      <c r="M88" s="5">
        <f t="shared" si="97"/>
        <v>2.0295392757942285E-41</v>
      </c>
      <c r="N88" s="5">
        <f t="shared" si="97"/>
        <v>1.8533376431359691E-41</v>
      </c>
      <c r="O88" s="5">
        <f t="shared" si="97"/>
        <v>1.6851360104776885E-41</v>
      </c>
      <c r="P88" s="5">
        <f t="shared" si="97"/>
        <v>1.5249343778194085E-41</v>
      </c>
      <c r="Q88" s="5">
        <f t="shared" si="97"/>
        <v>1.3727327451611292E-41</v>
      </c>
      <c r="R88" s="5">
        <f t="shared" si="97"/>
        <v>1.2285311125028671E-41</v>
      </c>
      <c r="S88" s="5">
        <f t="shared" si="97"/>
        <v>1.0923294798445877E-41</v>
      </c>
      <c r="T88" s="5">
        <f t="shared" si="97"/>
        <v>9.6412784718630888E-42</v>
      </c>
      <c r="U88" s="5">
        <f t="shared" si="97"/>
        <v>8.4392621452803068E-42</v>
      </c>
      <c r="V88" s="5">
        <f t="shared" si="97"/>
        <v>7.3172458186976588E-42</v>
      </c>
      <c r="W88" s="5">
        <f t="shared" si="97"/>
        <v>6.2752294921148774E-42</v>
      </c>
      <c r="X88" s="5">
        <f t="shared" si="97"/>
        <v>5.3132131655321006E-42</v>
      </c>
      <c r="Y88" s="5">
        <f t="shared" si="97"/>
        <v>4.4311968389493291E-42</v>
      </c>
      <c r="Z88" s="5">
        <f t="shared" si="97"/>
        <v>3.6291805123666548E-42</v>
      </c>
      <c r="AA88" s="5">
        <f t="shared" si="97"/>
        <v>2.9071641857838845E-42</v>
      </c>
      <c r="AB88" s="5">
        <f t="shared" si="95"/>
        <v>2.2651478592011195E-42</v>
      </c>
      <c r="AC88" s="5">
        <f t="shared" si="95"/>
        <v>1.7031315326184226E-42</v>
      </c>
      <c r="AD88" s="5">
        <f t="shared" si="95"/>
        <v>1.2211152060356586E-42</v>
      </c>
      <c r="AE88" s="5">
        <f t="shared" si="95"/>
        <v>8.1909887945289981E-43</v>
      </c>
      <c r="AF88" s="5">
        <f t="shared" si="95"/>
        <v>4.9708255287014649E-43</v>
      </c>
      <c r="AG88" s="5">
        <f t="shared" si="95"/>
        <v>2.5506622628742273E-43</v>
      </c>
      <c r="AH88" s="5">
        <f t="shared" si="95"/>
        <v>9.3049899704670314E-44</v>
      </c>
      <c r="AI88" s="5">
        <f t="shared" si="95"/>
        <v>1.1033573121923241E-44</v>
      </c>
      <c r="AJ88" s="5">
        <f t="shared" si="95"/>
        <v>9.0172465391814725E-45</v>
      </c>
      <c r="AK88" s="5">
        <f t="shared" si="95"/>
        <v>8.7000919956430813E-44</v>
      </c>
      <c r="AL88" s="5">
        <f t="shared" si="95"/>
        <v>2.4498459337369003E-43</v>
      </c>
      <c r="AM88" s="5">
        <f t="shared" si="95"/>
        <v>4.8296826679095459E-43</v>
      </c>
      <c r="AN88" s="5">
        <f t="shared" si="95"/>
        <v>8.0095194020818133E-43</v>
      </c>
      <c r="AO88" s="5">
        <f t="shared" si="95"/>
        <v>1.1989356136254468E-42</v>
      </c>
      <c r="AP88" s="5">
        <f t="shared" si="95"/>
        <v>1.6769192870427176E-42</v>
      </c>
      <c r="AQ88" s="5">
        <f t="shared" si="102"/>
        <v>2.2349029604599939E-42</v>
      </c>
      <c r="AR88" s="5">
        <f t="shared" si="102"/>
        <v>2.8728866338771936E-42</v>
      </c>
      <c r="AS88" s="5">
        <f t="shared" si="102"/>
        <v>3.5908703072944711E-42</v>
      </c>
      <c r="AT88" s="5">
        <f t="shared" si="102"/>
        <v>4.3888539807117532E-42</v>
      </c>
      <c r="AU88" s="5">
        <f t="shared" si="102"/>
        <v>5.2668376541290413E-42</v>
      </c>
      <c r="AV88" s="5">
        <f t="shared" si="102"/>
        <v>6.2248213275462137E-42</v>
      </c>
      <c r="AW88" s="5">
        <f t="shared" si="102"/>
        <v>7.2628050009635023E-42</v>
      </c>
      <c r="AX88" s="5">
        <f t="shared" si="102"/>
        <v>8.3807886743807963E-42</v>
      </c>
      <c r="AY88" s="5">
        <f t="shared" si="102"/>
        <v>9.5787723477980968E-42</v>
      </c>
      <c r="AZ88" s="5">
        <f t="shared" si="102"/>
        <v>1.0856756021215242E-41</v>
      </c>
      <c r="BA88" s="5">
        <f t="shared" si="102"/>
        <v>1.2214739694632543E-41</v>
      </c>
      <c r="BB88" s="5">
        <f t="shared" si="102"/>
        <v>1.365272336804985E-41</v>
      </c>
      <c r="BC88" s="5">
        <f t="shared" si="102"/>
        <v>1.5170707041466971E-41</v>
      </c>
      <c r="BD88" s="5">
        <f t="shared" si="102"/>
        <v>1.6768690714884278E-41</v>
      </c>
      <c r="BE88" s="5">
        <f t="shared" si="102"/>
        <v>1.8446674388301589E-41</v>
      </c>
      <c r="BF88" s="5">
        <f t="shared" si="102"/>
        <v>2.0204658061718907E-41</v>
      </c>
      <c r="BG88" s="5">
        <f t="shared" si="101"/>
        <v>2.2042641735136004E-41</v>
      </c>
      <c r="BH88" s="5">
        <f t="shared" si="101"/>
        <v>2.3960625408553322E-41</v>
      </c>
      <c r="BI88" s="5">
        <f t="shared" si="101"/>
        <v>2.5958609081970647E-41</v>
      </c>
      <c r="BJ88" s="5">
        <f t="shared" si="101"/>
        <v>2.8036592755387973E-41</v>
      </c>
      <c r="BK88" s="5">
        <f t="shared" si="101"/>
        <v>3.0194576428805046E-41</v>
      </c>
      <c r="BL88" s="5">
        <f t="shared" si="101"/>
        <v>3.2432560102222375E-41</v>
      </c>
      <c r="BM88" s="5">
        <f t="shared" si="101"/>
        <v>3.4750543775639711E-41</v>
      </c>
      <c r="BN88" s="5">
        <f t="shared" si="101"/>
        <v>3.7148527449056758E-41</v>
      </c>
      <c r="BO88" s="5">
        <f t="shared" si="101"/>
        <v>3.9626511122474092E-41</v>
      </c>
      <c r="BP88" s="5">
        <f t="shared" si="101"/>
        <v>4.2184494795891437E-41</v>
      </c>
      <c r="BQ88" s="5">
        <f t="shared" si="101"/>
        <v>4.4822478469308784E-41</v>
      </c>
      <c r="BR88" s="5">
        <f t="shared" si="101"/>
        <v>4.7540462142725801E-41</v>
      </c>
      <c r="BS88" s="5">
        <f t="shared" si="101"/>
        <v>5.0338445816143146E-41</v>
      </c>
      <c r="BT88" s="5">
        <f t="shared" si="101"/>
        <v>5.3216429489560498E-41</v>
      </c>
      <c r="BU88" s="5">
        <f t="shared" si="101"/>
        <v>5.6174413162977866E-41</v>
      </c>
      <c r="BV88" s="5">
        <f t="shared" si="100"/>
        <v>5.9212396836394854E-41</v>
      </c>
      <c r="BW88" s="5">
        <f t="shared" si="100"/>
        <v>6.2330380509811838E-41</v>
      </c>
      <c r="BX88" s="5">
        <f t="shared" si="100"/>
        <v>6.5528364183229185E-41</v>
      </c>
      <c r="BY88" s="5">
        <f t="shared" si="94"/>
        <v>7.911194873227227E-41</v>
      </c>
      <c r="BZ88" s="5">
        <f t="shared" si="94"/>
        <v>7.5594152813847294E-41</v>
      </c>
      <c r="CA88" s="5">
        <f t="shared" si="94"/>
        <v>7.2156356895421896E-41</v>
      </c>
      <c r="CB88" s="5">
        <f t="shared" si="94"/>
        <v>6.8798560976996505E-41</v>
      </c>
      <c r="CC88" s="5">
        <f t="shared" si="94"/>
        <v>6.552076505857112E-41</v>
      </c>
      <c r="CD88" s="5">
        <f t="shared" si="94"/>
        <v>6.232296914014612E-41</v>
      </c>
      <c r="CE88" s="5">
        <f t="shared" si="94"/>
        <v>5.9205173221720738E-41</v>
      </c>
      <c r="CF88" s="5">
        <f t="shared" si="94"/>
        <v>5.6167377303295353E-41</v>
      </c>
      <c r="CG88" s="5">
        <f t="shared" si="94"/>
        <v>5.3209581384870332E-41</v>
      </c>
      <c r="CH88" s="5">
        <f t="shared" si="94"/>
        <v>5.033178546644495E-41</v>
      </c>
      <c r="CI88" s="5">
        <f t="shared" si="94"/>
        <v>4.7533989548019574E-41</v>
      </c>
      <c r="CJ88" s="5">
        <f t="shared" si="94"/>
        <v>4.4816193629594211E-41</v>
      </c>
      <c r="CK88" s="5">
        <f t="shared" si="94"/>
        <v>4.217839771116916E-41</v>
      </c>
      <c r="CL88" s="5">
        <f t="shared" si="94"/>
        <v>3.9620601792743789E-41</v>
      </c>
      <c r="CM88" s="5">
        <f t="shared" si="93"/>
        <v>3.714280587431843E-41</v>
      </c>
      <c r="CN88" s="5">
        <f t="shared" si="93"/>
        <v>3.4745009955893072E-41</v>
      </c>
      <c r="CO88" s="5">
        <f t="shared" si="93"/>
        <v>3.2427214037467991E-41</v>
      </c>
      <c r="CP88" s="5">
        <f t="shared" si="93"/>
        <v>3.0189418119042637E-41</v>
      </c>
      <c r="CQ88" s="5">
        <f t="shared" si="93"/>
        <v>2.8031622200617289E-41</v>
      </c>
      <c r="CR88" s="5">
        <f t="shared" si="98"/>
        <v>2.5953826282191943E-41</v>
      </c>
      <c r="CS88" s="5">
        <f t="shared" si="98"/>
        <v>2.3956030363766837E-41</v>
      </c>
      <c r="CT88" s="5">
        <f t="shared" si="98"/>
        <v>2.2038234445341491E-41</v>
      </c>
      <c r="CU88" s="5">
        <f t="shared" si="98"/>
        <v>2.0200438526916152E-41</v>
      </c>
      <c r="CV88" s="5">
        <f t="shared" si="98"/>
        <v>1.8442642608491026E-41</v>
      </c>
      <c r="CW88" s="5">
        <f t="shared" si="98"/>
        <v>1.6764846690065687E-41</v>
      </c>
      <c r="CX88" s="5">
        <f t="shared" si="98"/>
        <v>1.5167050771640355E-41</v>
      </c>
      <c r="CY88" s="5">
        <f t="shared" si="98"/>
        <v>1.3649254853215027E-41</v>
      </c>
      <c r="CZ88" s="5">
        <f t="shared" si="98"/>
        <v>1.2211458934789874E-41</v>
      </c>
      <c r="DA88" s="5">
        <f t="shared" si="98"/>
        <v>1.0853663016364547E-41</v>
      </c>
      <c r="DB88" s="5">
        <f t="shared" si="98"/>
        <v>9.5758670979392263E-42</v>
      </c>
      <c r="DC88" s="5">
        <f t="shared" si="98"/>
        <v>8.3780711795139107E-42</v>
      </c>
      <c r="DD88" s="5">
        <f t="shared" si="98"/>
        <v>7.2602752610887291E-42</v>
      </c>
      <c r="DE88" s="5">
        <f t="shared" si="98"/>
        <v>6.2224793426634139E-42</v>
      </c>
      <c r="DF88" s="5">
        <f t="shared" si="98"/>
        <v>5.2646834242381047E-42</v>
      </c>
      <c r="DG88" s="5">
        <f t="shared" si="98"/>
        <v>4.3868875058129016E-42</v>
      </c>
      <c r="DH88" s="5">
        <f t="shared" si="96"/>
        <v>3.5890915873875929E-42</v>
      </c>
    </row>
    <row r="89" spans="2:112" x14ac:dyDescent="0.25">
      <c r="B89" s="5">
        <f>'goccia (11)'!M18</f>
        <v>1.4401298548078716E-18</v>
      </c>
      <c r="D89">
        <f t="shared" si="99"/>
        <v>113</v>
      </c>
      <c r="E89" s="5">
        <f t="shared" si="90"/>
        <v>1.4401298548078716E-18</v>
      </c>
      <c r="F89" s="107">
        <f t="shared" si="91"/>
        <v>14.401298548078715</v>
      </c>
      <c r="G89" s="35"/>
      <c r="H89" s="69">
        <f t="shared" si="92"/>
        <v>1.6001442831198573E-19</v>
      </c>
      <c r="I89" s="35"/>
      <c r="J89" s="6"/>
      <c r="L89" s="5">
        <f t="shared" si="97"/>
        <v>3.5844342853265397E-41</v>
      </c>
      <c r="M89" s="5">
        <f t="shared" si="97"/>
        <v>3.8279148660950617E-41</v>
      </c>
      <c r="N89" s="5">
        <f t="shared" si="97"/>
        <v>4.0793954468635538E-41</v>
      </c>
      <c r="O89" s="5">
        <f t="shared" si="97"/>
        <v>4.3388760276320756E-41</v>
      </c>
      <c r="P89" s="5">
        <f t="shared" si="97"/>
        <v>4.6063566084005981E-41</v>
      </c>
      <c r="Q89" s="5">
        <f t="shared" si="97"/>
        <v>4.8818371891691217E-41</v>
      </c>
      <c r="R89" s="5">
        <f t="shared" si="97"/>
        <v>5.1653177699376103E-41</v>
      </c>
      <c r="S89" s="5">
        <f t="shared" si="97"/>
        <v>5.4567983507061332E-41</v>
      </c>
      <c r="T89" s="5">
        <f t="shared" si="97"/>
        <v>7.080260381754696E-41</v>
      </c>
      <c r="U89" s="5">
        <f t="shared" si="97"/>
        <v>6.7476832492752567E-41</v>
      </c>
      <c r="V89" s="5">
        <f t="shared" si="97"/>
        <v>6.4231061167958558E-41</v>
      </c>
      <c r="W89" s="5">
        <f t="shared" si="97"/>
        <v>6.1065289843164158E-41</v>
      </c>
      <c r="X89" s="5">
        <f t="shared" si="97"/>
        <v>5.7979518518369764E-41</v>
      </c>
      <c r="Y89" s="5">
        <f t="shared" si="97"/>
        <v>5.4973747193575377E-41</v>
      </c>
      <c r="Z89" s="5">
        <f t="shared" si="97"/>
        <v>5.2047975868781334E-41</v>
      </c>
      <c r="AA89" s="5">
        <f t="shared" si="97"/>
        <v>4.920220454398695E-41</v>
      </c>
      <c r="AB89" s="5">
        <f t="shared" si="95"/>
        <v>4.6436433219192573E-41</v>
      </c>
      <c r="AC89" s="5">
        <f t="shared" si="95"/>
        <v>4.3750661894398513E-41</v>
      </c>
      <c r="AD89" s="5">
        <f t="shared" si="95"/>
        <v>4.1144890569604129E-41</v>
      </c>
      <c r="AE89" s="5">
        <f t="shared" si="95"/>
        <v>3.8619119244809756E-41</v>
      </c>
      <c r="AF89" s="5">
        <f t="shared" si="95"/>
        <v>3.6173347920015385E-41</v>
      </c>
      <c r="AG89" s="5">
        <f t="shared" si="95"/>
        <v>3.3807576595221301E-41</v>
      </c>
      <c r="AH89" s="5">
        <f t="shared" si="95"/>
        <v>3.1521805270426933E-41</v>
      </c>
      <c r="AI89" s="5">
        <f t="shared" si="95"/>
        <v>2.9316033945632566E-41</v>
      </c>
      <c r="AJ89" s="5">
        <f t="shared" si="95"/>
        <v>2.7190262620838211E-41</v>
      </c>
      <c r="AK89" s="5">
        <f t="shared" si="95"/>
        <v>2.5144491296044098E-41</v>
      </c>
      <c r="AL89" s="5">
        <f t="shared" si="95"/>
        <v>2.3178719971249741E-41</v>
      </c>
      <c r="AM89" s="5">
        <f t="shared" si="95"/>
        <v>2.1292948646455388E-41</v>
      </c>
      <c r="AN89" s="5">
        <f t="shared" si="95"/>
        <v>1.9487177321661253E-41</v>
      </c>
      <c r="AO89" s="5">
        <f t="shared" si="95"/>
        <v>1.7761405996866901E-41</v>
      </c>
      <c r="AP89" s="5">
        <f t="shared" si="95"/>
        <v>1.6115634672072555E-41</v>
      </c>
      <c r="AQ89" s="5">
        <f t="shared" si="102"/>
        <v>1.4549863347278216E-41</v>
      </c>
      <c r="AR89" s="5">
        <f t="shared" si="102"/>
        <v>1.3064092022484055E-41</v>
      </c>
      <c r="AS89" s="5">
        <f t="shared" si="102"/>
        <v>1.1658320697689714E-41</v>
      </c>
      <c r="AT89" s="5">
        <f t="shared" si="102"/>
        <v>1.033254937289538E-41</v>
      </c>
      <c r="AU89" s="5">
        <f t="shared" si="102"/>
        <v>9.0867780481010512E-42</v>
      </c>
      <c r="AV89" s="5">
        <f t="shared" si="102"/>
        <v>7.9210067233068637E-42</v>
      </c>
      <c r="AW89" s="5">
        <f t="shared" si="102"/>
        <v>6.835235398512535E-42</v>
      </c>
      <c r="AX89" s="5">
        <f t="shared" si="102"/>
        <v>5.8294640737182129E-42</v>
      </c>
      <c r="AY89" s="5">
        <f t="shared" si="102"/>
        <v>4.9036927489238956E-42</v>
      </c>
      <c r="AZ89" s="5">
        <f t="shared" si="102"/>
        <v>4.0579214241296804E-42</v>
      </c>
      <c r="BA89" s="5">
        <f t="shared" si="102"/>
        <v>3.2921500993353642E-42</v>
      </c>
      <c r="BB89" s="5">
        <f t="shared" si="102"/>
        <v>2.606378774541053E-42</v>
      </c>
      <c r="BC89" s="5">
        <f t="shared" si="102"/>
        <v>2.0006074497468153E-42</v>
      </c>
      <c r="BD89" s="5">
        <f t="shared" si="102"/>
        <v>1.4748361249525052E-42</v>
      </c>
      <c r="BE89" s="5">
        <f t="shared" si="102"/>
        <v>1.0290648001582005E-42</v>
      </c>
      <c r="BF89" s="5">
        <f t="shared" si="102"/>
        <v>6.6329347536390099E-43</v>
      </c>
      <c r="BG89" s="5">
        <f t="shared" si="101"/>
        <v>3.7752215056963641E-43</v>
      </c>
      <c r="BH89" s="5">
        <f t="shared" si="101"/>
        <v>1.71750825775338E-43</v>
      </c>
      <c r="BI89" s="5">
        <f t="shared" si="101"/>
        <v>4.5979500981044865E-44</v>
      </c>
      <c r="BJ89" s="5">
        <f t="shared" si="101"/>
        <v>2.0817618675705269E-46</v>
      </c>
      <c r="BK89" s="5">
        <f t="shared" si="101"/>
        <v>3.4436851392465612E-44</v>
      </c>
      <c r="BL89" s="5">
        <f t="shared" si="101"/>
        <v>1.486655265981788E-43</v>
      </c>
      <c r="BM89" s="5">
        <f t="shared" si="101"/>
        <v>3.4289420180389727E-43</v>
      </c>
      <c r="BN89" s="5">
        <f t="shared" si="101"/>
        <v>6.1712287700958322E-43</v>
      </c>
      <c r="BO89" s="5">
        <f t="shared" si="101"/>
        <v>9.7135155221530276E-43</v>
      </c>
      <c r="BP89" s="5">
        <f t="shared" si="101"/>
        <v>1.4055802274210275E-42</v>
      </c>
      <c r="BQ89" s="5">
        <f t="shared" si="101"/>
        <v>1.9198089026267577E-42</v>
      </c>
      <c r="BR89" s="5">
        <f t="shared" si="101"/>
        <v>2.5140375778324166E-42</v>
      </c>
      <c r="BS89" s="5">
        <f t="shared" si="101"/>
        <v>3.1882662530381478E-42</v>
      </c>
      <c r="BT89" s="5">
        <f t="shared" si="101"/>
        <v>3.942494928243884E-42</v>
      </c>
      <c r="BU89" s="5">
        <f t="shared" si="101"/>
        <v>4.7767236034496262E-42</v>
      </c>
      <c r="BV89" s="5">
        <f t="shared" si="100"/>
        <v>5.6909522786552584E-42</v>
      </c>
      <c r="BW89" s="5">
        <f t="shared" si="100"/>
        <v>6.6851809538608769E-42</v>
      </c>
      <c r="BX89" s="5">
        <f t="shared" si="100"/>
        <v>7.7594096290666147E-42</v>
      </c>
      <c r="BY89" s="5">
        <f t="shared" si="94"/>
        <v>8.9136383042723579E-42</v>
      </c>
      <c r="BZ89" s="5">
        <f t="shared" si="94"/>
        <v>1.0147866979477955E-41</v>
      </c>
      <c r="CA89" s="5">
        <f t="shared" si="94"/>
        <v>1.1462095654683698E-41</v>
      </c>
      <c r="CB89" s="5">
        <f t="shared" si="94"/>
        <v>1.285632432988945E-41</v>
      </c>
      <c r="CC89" s="5">
        <f t="shared" si="94"/>
        <v>1.4330553005095204E-41</v>
      </c>
      <c r="CD89" s="5">
        <f t="shared" si="94"/>
        <v>1.5884781680300774E-41</v>
      </c>
      <c r="CE89" s="5">
        <f t="shared" si="94"/>
        <v>1.7519010355506529E-41</v>
      </c>
      <c r="CF89" s="5">
        <f t="shared" si="94"/>
        <v>1.923323903071229E-41</v>
      </c>
      <c r="CG89" s="5">
        <f t="shared" si="94"/>
        <v>2.1027467705917837E-41</v>
      </c>
      <c r="CH89" s="5">
        <f t="shared" si="94"/>
        <v>2.2901696381123599E-41</v>
      </c>
      <c r="CI89" s="5">
        <f t="shared" si="94"/>
        <v>2.485592505632937E-41</v>
      </c>
      <c r="CJ89" s="5">
        <f t="shared" si="94"/>
        <v>2.689015373153514E-41</v>
      </c>
      <c r="CK89" s="5">
        <f t="shared" si="94"/>
        <v>2.9004382406740662E-41</v>
      </c>
      <c r="CL89" s="5">
        <f t="shared" si="94"/>
        <v>3.1198611081946435E-41</v>
      </c>
      <c r="CM89" s="5">
        <f t="shared" si="93"/>
        <v>3.3472839757152215E-41</v>
      </c>
      <c r="CN89" s="5">
        <f t="shared" si="93"/>
        <v>3.5827068432358001E-41</v>
      </c>
      <c r="CO89" s="5">
        <f t="shared" si="93"/>
        <v>3.8261297107563493E-41</v>
      </c>
      <c r="CP89" s="5">
        <f t="shared" si="93"/>
        <v>4.0775525782769277E-41</v>
      </c>
      <c r="CQ89" s="5">
        <f t="shared" si="93"/>
        <v>4.3369754457975068E-41</v>
      </c>
      <c r="CR89" s="5">
        <f t="shared" si="98"/>
        <v>4.6043983133180866E-41</v>
      </c>
      <c r="CS89" s="5">
        <f t="shared" si="98"/>
        <v>4.8798211808386334E-41</v>
      </c>
      <c r="CT89" s="5">
        <f t="shared" si="98"/>
        <v>5.1632440483592124E-41</v>
      </c>
      <c r="CU89" s="5">
        <f t="shared" si="98"/>
        <v>5.4546669158797931E-41</v>
      </c>
      <c r="CV89" s="5">
        <f t="shared" si="98"/>
        <v>5.7540897834003378E-41</v>
      </c>
      <c r="CW89" s="5">
        <f t="shared" si="98"/>
        <v>6.0615126509209178E-41</v>
      </c>
      <c r="CX89" s="5">
        <f t="shared" si="98"/>
        <v>6.3769355184414985E-41</v>
      </c>
      <c r="CY89" s="5">
        <f t="shared" si="98"/>
        <v>6.7003583859620798E-41</v>
      </c>
      <c r="CZ89" s="5">
        <f t="shared" si="98"/>
        <v>7.031781253482622E-41</v>
      </c>
      <c r="DA89" s="5">
        <f t="shared" si="98"/>
        <v>7.3712041210032036E-41</v>
      </c>
      <c r="DB89" s="5">
        <f t="shared" si="98"/>
        <v>7.7186269885237849E-41</v>
      </c>
      <c r="DC89" s="5">
        <f t="shared" si="98"/>
        <v>8.0740498560443679E-41</v>
      </c>
      <c r="DD89" s="5">
        <f t="shared" si="98"/>
        <v>8.4374727235649066E-41</v>
      </c>
      <c r="DE89" s="5">
        <f t="shared" si="98"/>
        <v>8.8088955910854899E-41</v>
      </c>
      <c r="DF89" s="5">
        <f t="shared" si="98"/>
        <v>1.0849788597345252E-40</v>
      </c>
      <c r="DG89" s="5">
        <f t="shared" si="98"/>
        <v>1.0437139323305931E-40</v>
      </c>
      <c r="DH89" s="5">
        <f t="shared" si="96"/>
        <v>1.0032490049266557E-40</v>
      </c>
    </row>
    <row r="90" spans="2:112" x14ac:dyDescent="0.25">
      <c r="B90" s="5">
        <f>'goccia (11)'!M19</f>
        <v>1.0676460354292723E-18</v>
      </c>
      <c r="D90">
        <f t="shared" si="99"/>
        <v>114</v>
      </c>
      <c r="E90" s="5">
        <f t="shared" si="90"/>
        <v>1.0676460354292723E-18</v>
      </c>
      <c r="F90" s="107">
        <f t="shared" si="91"/>
        <v>10.676460354292724</v>
      </c>
      <c r="G90" s="35"/>
      <c r="H90" s="100">
        <f t="shared" si="92"/>
        <v>1.5252086220418175E-19</v>
      </c>
      <c r="I90" s="35"/>
      <c r="J90" s="6"/>
      <c r="L90" s="5">
        <f t="shared" si="97"/>
        <v>6.3547462524721126E-42</v>
      </c>
      <c r="M90" s="5">
        <f t="shared" si="97"/>
        <v>5.3864013707993787E-42</v>
      </c>
      <c r="N90" s="5">
        <f t="shared" si="97"/>
        <v>4.4980564891267521E-42</v>
      </c>
      <c r="O90" s="5">
        <f t="shared" si="97"/>
        <v>3.6897116074540193E-42</v>
      </c>
      <c r="P90" s="5">
        <f t="shared" si="97"/>
        <v>2.9613667257812912E-42</v>
      </c>
      <c r="Q90" s="5">
        <f t="shared" si="97"/>
        <v>2.3130218441085685E-42</v>
      </c>
      <c r="R90" s="5">
        <f t="shared" si="97"/>
        <v>1.7446769624359149E-42</v>
      </c>
      <c r="S90" s="5">
        <f t="shared" si="97"/>
        <v>1.2563320807631934E-42</v>
      </c>
      <c r="T90" s="5">
        <f t="shared" si="97"/>
        <v>8.4798719909047717E-43</v>
      </c>
      <c r="U90" s="5">
        <f t="shared" si="97"/>
        <v>5.1964231741776634E-43</v>
      </c>
      <c r="V90" s="5">
        <f t="shared" si="97"/>
        <v>2.7129743574508579E-43</v>
      </c>
      <c r="W90" s="5">
        <f t="shared" si="97"/>
        <v>1.0295255407237584E-43</v>
      </c>
      <c r="X90" s="5">
        <f t="shared" si="97"/>
        <v>1.4607672399671239E-44</v>
      </c>
      <c r="Y90" s="5">
        <f t="shared" si="97"/>
        <v>6.2627907269719393E-45</v>
      </c>
      <c r="Z90" s="5">
        <f t="shared" si="97"/>
        <v>7.7917909054264509E-44</v>
      </c>
      <c r="AA90" s="5">
        <f t="shared" si="97"/>
        <v>2.2957302738156621E-43</v>
      </c>
      <c r="AB90" s="5">
        <f t="shared" si="95"/>
        <v>4.6122814570887323E-43</v>
      </c>
      <c r="AC90" s="5">
        <f t="shared" si="95"/>
        <v>7.7288326403614325E-43</v>
      </c>
      <c r="AD90" s="5">
        <f t="shared" si="95"/>
        <v>1.1645383823634511E-42</v>
      </c>
      <c r="AE90" s="5">
        <f t="shared" si="95"/>
        <v>1.6361935006907645E-42</v>
      </c>
      <c r="AF90" s="5">
        <f t="shared" si="95"/>
        <v>2.187848619018083E-42</v>
      </c>
      <c r="AG90" s="5">
        <f t="shared" si="95"/>
        <v>2.8195037373453263E-42</v>
      </c>
      <c r="AH90" s="5">
        <f t="shared" si="95"/>
        <v>3.531158855672646E-42</v>
      </c>
      <c r="AI90" s="5">
        <f t="shared" si="95"/>
        <v>4.322813973999971E-42</v>
      </c>
      <c r="AJ90" s="5">
        <f t="shared" si="95"/>
        <v>5.1944690923273007E-42</v>
      </c>
      <c r="AK90" s="5">
        <f t="shared" si="95"/>
        <v>6.1461242106545167E-42</v>
      </c>
      <c r="AL90" s="5">
        <f t="shared" si="95"/>
        <v>7.1777793289818488E-42</v>
      </c>
      <c r="AM90" s="5">
        <f t="shared" si="95"/>
        <v>8.289434447309185E-42</v>
      </c>
      <c r="AN90" s="5">
        <f t="shared" si="95"/>
        <v>9.4810895656363787E-42</v>
      </c>
      <c r="AO90" s="5">
        <f t="shared" si="95"/>
        <v>1.0752744683963717E-41</v>
      </c>
      <c r="AP90" s="5">
        <f t="shared" si="95"/>
        <v>1.210439980229106E-41</v>
      </c>
      <c r="AQ90" s="5">
        <f t="shared" si="102"/>
        <v>1.3536054920618406E-41</v>
      </c>
      <c r="AR90" s="5">
        <f t="shared" si="102"/>
        <v>1.5047710038945573E-41</v>
      </c>
      <c r="AS90" s="5">
        <f t="shared" si="102"/>
        <v>1.6639365157272922E-41</v>
      </c>
      <c r="AT90" s="5">
        <f t="shared" si="102"/>
        <v>1.8311020275600278E-41</v>
      </c>
      <c r="AU90" s="5">
        <f t="shared" si="102"/>
        <v>2.0062675393927637E-41</v>
      </c>
      <c r="AV90" s="5">
        <f t="shared" si="102"/>
        <v>2.1894330512254777E-41</v>
      </c>
      <c r="AW90" s="5">
        <f t="shared" si="102"/>
        <v>2.380598563058214E-41</v>
      </c>
      <c r="AX90" s="5">
        <f t="shared" si="102"/>
        <v>2.5797640748909502E-41</v>
      </c>
      <c r="AY90" s="5">
        <f t="shared" si="102"/>
        <v>2.7869295867236875E-41</v>
      </c>
      <c r="AZ90" s="5">
        <f t="shared" si="102"/>
        <v>3.002095098556399E-41</v>
      </c>
      <c r="BA90" s="5">
        <f t="shared" si="102"/>
        <v>3.2252606103891362E-41</v>
      </c>
      <c r="BB90" s="5">
        <f t="shared" si="102"/>
        <v>3.456426122221874E-41</v>
      </c>
      <c r="BC90" s="5">
        <f t="shared" si="102"/>
        <v>3.6955916340545829E-41</v>
      </c>
      <c r="BD90" s="5">
        <f t="shared" si="102"/>
        <v>3.9427571458873205E-41</v>
      </c>
      <c r="BE90" s="5">
        <f t="shared" si="102"/>
        <v>4.1979226577200593E-41</v>
      </c>
      <c r="BF90" s="5">
        <f t="shared" si="102"/>
        <v>4.4610881695527982E-41</v>
      </c>
      <c r="BG90" s="5">
        <f t="shared" si="101"/>
        <v>4.7322536813855042E-41</v>
      </c>
      <c r="BH90" s="5">
        <f t="shared" si="101"/>
        <v>5.0114191932182439E-41</v>
      </c>
      <c r="BI90" s="5">
        <f t="shared" si="101"/>
        <v>5.2985847050509833E-41</v>
      </c>
      <c r="BJ90" s="5">
        <f t="shared" si="101"/>
        <v>5.5937502168837233E-41</v>
      </c>
      <c r="BK90" s="5">
        <f t="shared" si="101"/>
        <v>5.8969157287164263E-41</v>
      </c>
      <c r="BL90" s="5">
        <f t="shared" si="101"/>
        <v>6.2080812405491667E-41</v>
      </c>
      <c r="BM90" s="5">
        <f t="shared" si="101"/>
        <v>6.5272467523819077E-41</v>
      </c>
      <c r="BN90" s="5">
        <f t="shared" si="101"/>
        <v>6.8544122642146086E-41</v>
      </c>
      <c r="BO90" s="5">
        <f t="shared" si="101"/>
        <v>7.1895777760473499E-41</v>
      </c>
      <c r="BP90" s="5">
        <f t="shared" si="101"/>
        <v>7.5327432878800908E-41</v>
      </c>
      <c r="BQ90" s="5">
        <f t="shared" si="101"/>
        <v>7.8839087997128335E-41</v>
      </c>
      <c r="BR90" s="5">
        <f t="shared" si="101"/>
        <v>8.2430743115455319E-41</v>
      </c>
      <c r="BS90" s="5">
        <f t="shared" si="101"/>
        <v>8.6102398233782738E-41</v>
      </c>
      <c r="BT90" s="5">
        <f t="shared" si="101"/>
        <v>8.9854053352110164E-41</v>
      </c>
      <c r="BU90" s="5">
        <f t="shared" si="101"/>
        <v>9.3685708470437597E-41</v>
      </c>
      <c r="BV90" s="5">
        <f t="shared" si="100"/>
        <v>9.7597363588764546E-41</v>
      </c>
      <c r="BW90" s="5">
        <f t="shared" si="100"/>
        <v>1.015890187070915E-40</v>
      </c>
      <c r="BX90" s="5">
        <f t="shared" si="100"/>
        <v>1.0566067382541893E-40</v>
      </c>
      <c r="BY90" s="5">
        <f t="shared" si="94"/>
        <v>1.0981232894374635E-40</v>
      </c>
      <c r="BZ90" s="5">
        <f t="shared" si="94"/>
        <v>1.1404398406207329E-40</v>
      </c>
      <c r="CA90" s="5">
        <f t="shared" si="94"/>
        <v>1.1835563918040072E-40</v>
      </c>
      <c r="CB90" s="5">
        <f t="shared" ref="CB90:CQ103" si="103">IF($E90=0, 0, ($E90/ROUND($E90/CB$3,0)-CB$3)^2)</f>
        <v>1.2274729429872816E-40</v>
      </c>
      <c r="CC90" s="5">
        <f t="shared" si="103"/>
        <v>1.272189494170556E-40</v>
      </c>
      <c r="CD90" s="5">
        <f t="shared" si="103"/>
        <v>1.317706045353825E-40</v>
      </c>
      <c r="CE90" s="5">
        <f t="shared" si="103"/>
        <v>1.3640225965370994E-40</v>
      </c>
      <c r="CF90" s="5">
        <f t="shared" si="103"/>
        <v>1.8335884091596061E-40</v>
      </c>
      <c r="CG90" s="5">
        <f t="shared" si="103"/>
        <v>1.7798243855400959E-40</v>
      </c>
      <c r="CH90" s="5">
        <f t="shared" si="103"/>
        <v>1.7268603619205791E-40</v>
      </c>
      <c r="CI90" s="5">
        <f t="shared" si="103"/>
        <v>1.6746963383010623E-40</v>
      </c>
      <c r="CJ90" s="5">
        <f t="shared" si="103"/>
        <v>1.6233323146815457E-40</v>
      </c>
      <c r="CK90" s="5">
        <f t="shared" si="103"/>
        <v>1.5727682910620353E-40</v>
      </c>
      <c r="CL90" s="5">
        <f t="shared" si="103"/>
        <v>1.5230042674425186E-40</v>
      </c>
      <c r="CM90" s="5">
        <f t="shared" si="103"/>
        <v>1.474040243823002E-40</v>
      </c>
      <c r="CN90" s="5">
        <f t="shared" si="103"/>
        <v>1.4258762202034855E-40</v>
      </c>
      <c r="CO90" s="5">
        <f t="shared" si="103"/>
        <v>1.3785121965839747E-40</v>
      </c>
      <c r="CP90" s="5">
        <f t="shared" si="103"/>
        <v>1.3319481729644583E-40</v>
      </c>
      <c r="CQ90" s="5">
        <f t="shared" si="103"/>
        <v>1.2861841493449418E-40</v>
      </c>
      <c r="CR90" s="5">
        <f t="shared" si="98"/>
        <v>1.2412201257254255E-40</v>
      </c>
      <c r="CS90" s="5">
        <f t="shared" si="98"/>
        <v>1.1970561021059144E-40</v>
      </c>
      <c r="CT90" s="5">
        <f t="shared" si="98"/>
        <v>1.1536920784863978E-40</v>
      </c>
      <c r="CU90" s="5">
        <f t="shared" si="98"/>
        <v>1.1111280548668816E-40</v>
      </c>
      <c r="CV90" s="5">
        <f t="shared" si="98"/>
        <v>1.0693640312473702E-40</v>
      </c>
      <c r="CW90" s="5">
        <f t="shared" si="98"/>
        <v>1.0284000076278539E-40</v>
      </c>
      <c r="CX90" s="5">
        <f t="shared" si="98"/>
        <v>9.8823598400833782E-41</v>
      </c>
      <c r="CY90" s="5">
        <f t="shared" si="98"/>
        <v>9.4887196038882161E-41</v>
      </c>
      <c r="CZ90" s="5">
        <f t="shared" si="98"/>
        <v>9.1030793676930995E-41</v>
      </c>
      <c r="DA90" s="5">
        <f t="shared" si="98"/>
        <v>8.7254391314979376E-41</v>
      </c>
      <c r="DB90" s="5">
        <f t="shared" si="98"/>
        <v>8.3557988953027764E-41</v>
      </c>
      <c r="DC90" s="5">
        <f t="shared" si="98"/>
        <v>7.9941586591076149E-41</v>
      </c>
      <c r="DD90" s="5">
        <f t="shared" si="98"/>
        <v>7.6405184229124968E-41</v>
      </c>
      <c r="DE90" s="5">
        <f t="shared" si="98"/>
        <v>7.2948781867173356E-41</v>
      </c>
      <c r="DF90" s="5">
        <f t="shared" si="98"/>
        <v>6.957237950522175E-41</v>
      </c>
      <c r="DG90" s="5">
        <f t="shared" si="98"/>
        <v>6.6275977143270549E-41</v>
      </c>
      <c r="DH90" s="5">
        <f t="shared" si="96"/>
        <v>6.3059574781318946E-41</v>
      </c>
    </row>
    <row r="91" spans="2:112" x14ac:dyDescent="0.25">
      <c r="B91" s="5">
        <f>'goccia (11)'!S16</f>
        <v>1.7227546776519551E-18</v>
      </c>
      <c r="D91">
        <f t="shared" si="99"/>
        <v>115</v>
      </c>
      <c r="E91" s="5">
        <f t="shared" si="90"/>
        <v>1.7227546776519551E-18</v>
      </c>
      <c r="F91" s="107">
        <f t="shared" si="91"/>
        <v>17.227546776519549</v>
      </c>
      <c r="G91" s="35"/>
      <c r="H91" s="69">
        <f t="shared" si="92"/>
        <v>1.5661406160472318E-19</v>
      </c>
      <c r="I91" s="35"/>
      <c r="J91" s="6"/>
      <c r="L91" s="5">
        <f t="shared" si="97"/>
        <v>4.3745810911073397E-41</v>
      </c>
      <c r="M91" s="5">
        <f t="shared" si="97"/>
        <v>4.114018626918404E-41</v>
      </c>
      <c r="N91" s="5">
        <f t="shared" si="97"/>
        <v>3.8614561627294985E-41</v>
      </c>
      <c r="O91" s="5">
        <f t="shared" si="97"/>
        <v>3.616893698540563E-41</v>
      </c>
      <c r="P91" s="5">
        <f t="shared" si="97"/>
        <v>3.3803312343516277E-41</v>
      </c>
      <c r="Q91" s="5">
        <f t="shared" si="97"/>
        <v>3.1517687701626931E-41</v>
      </c>
      <c r="R91" s="5">
        <f t="shared" si="97"/>
        <v>2.9312063059737852E-41</v>
      </c>
      <c r="S91" s="5">
        <f t="shared" si="97"/>
        <v>2.7186438417848503E-41</v>
      </c>
      <c r="T91" s="5">
        <f t="shared" si="97"/>
        <v>2.5140813775959162E-41</v>
      </c>
      <c r="U91" s="5">
        <f t="shared" si="97"/>
        <v>2.3175189134069827E-41</v>
      </c>
      <c r="V91" s="5">
        <f t="shared" si="97"/>
        <v>2.1289564492180722E-41</v>
      </c>
      <c r="W91" s="5">
        <f t="shared" si="97"/>
        <v>1.9483939850291388E-41</v>
      </c>
      <c r="X91" s="5">
        <f t="shared" si="97"/>
        <v>1.775831520840206E-41</v>
      </c>
      <c r="Y91" s="5">
        <f t="shared" si="97"/>
        <v>1.6112690566512736E-41</v>
      </c>
      <c r="Z91" s="5">
        <f t="shared" si="97"/>
        <v>1.4547065924623602E-41</v>
      </c>
      <c r="AA91" s="5">
        <f t="shared" si="97"/>
        <v>1.3061441282734279E-41</v>
      </c>
      <c r="AB91" s="5">
        <f t="shared" si="95"/>
        <v>1.1655816640844962E-41</v>
      </c>
      <c r="AC91" s="5">
        <f t="shared" si="95"/>
        <v>1.0330191998955805E-41</v>
      </c>
      <c r="AD91" s="5">
        <f t="shared" si="95"/>
        <v>9.0845673570664899E-42</v>
      </c>
      <c r="AE91" s="5">
        <f t="shared" si="95"/>
        <v>7.918942715177179E-42</v>
      </c>
      <c r="AF91" s="5">
        <f t="shared" si="95"/>
        <v>6.8333180732878734E-42</v>
      </c>
      <c r="AG91" s="5">
        <f t="shared" si="95"/>
        <v>5.8276934313986904E-42</v>
      </c>
      <c r="AH91" s="5">
        <f t="shared" si="95"/>
        <v>4.9020687895093859E-42</v>
      </c>
      <c r="AI91" s="5">
        <f t="shared" si="95"/>
        <v>4.0564441476200868E-42</v>
      </c>
      <c r="AJ91" s="5">
        <f t="shared" si="95"/>
        <v>3.290819505730793E-42</v>
      </c>
      <c r="AK91" s="5">
        <f t="shared" si="95"/>
        <v>2.6051948638415823E-42</v>
      </c>
      <c r="AL91" s="5">
        <f t="shared" si="95"/>
        <v>1.9995702219522897E-42</v>
      </c>
      <c r="AM91" s="5">
        <f t="shared" si="95"/>
        <v>1.4739455800630024E-42</v>
      </c>
      <c r="AN91" s="5">
        <f t="shared" si="95"/>
        <v>1.028320938173769E-42</v>
      </c>
      <c r="AO91" s="5">
        <f t="shared" si="95"/>
        <v>6.6269629628448265E-43</v>
      </c>
      <c r="AP91" s="5">
        <f t="shared" si="95"/>
        <v>3.7707165439520165E-43</v>
      </c>
      <c r="AQ91" s="5">
        <f t="shared" si="102"/>
        <v>1.7144701250592585E-43</v>
      </c>
      <c r="AR91" s="5">
        <f t="shared" si="102"/>
        <v>4.5822370616665714E-44</v>
      </c>
      <c r="AS91" s="5">
        <f t="shared" si="102"/>
        <v>1.9772872739095262E-46</v>
      </c>
      <c r="AT91" s="5">
        <f t="shared" si="102"/>
        <v>3.4573086838121499E-44</v>
      </c>
      <c r="AU91" s="5">
        <f t="shared" si="102"/>
        <v>1.4894844494885736E-43</v>
      </c>
      <c r="AV91" s="5">
        <f t="shared" si="102"/>
        <v>3.433238030595703E-43</v>
      </c>
      <c r="AW91" s="5">
        <f t="shared" si="102"/>
        <v>6.1769916117030715E-43</v>
      </c>
      <c r="AX91" s="5">
        <f t="shared" si="102"/>
        <v>9.720745192810493E-43</v>
      </c>
      <c r="AY91" s="5">
        <f t="shared" si="102"/>
        <v>1.4064498773917968E-42</v>
      </c>
      <c r="AZ91" s="5">
        <f t="shared" si="102"/>
        <v>1.9208252355024827E-42</v>
      </c>
      <c r="BA91" s="5">
        <f t="shared" si="102"/>
        <v>2.5152005936132313E-42</v>
      </c>
      <c r="BB91" s="5">
        <f t="shared" si="102"/>
        <v>3.1895759517239853E-42</v>
      </c>
      <c r="BC91" s="5">
        <f t="shared" si="102"/>
        <v>3.9439513098346484E-42</v>
      </c>
      <c r="BD91" s="5">
        <f t="shared" si="102"/>
        <v>4.7783266679454035E-42</v>
      </c>
      <c r="BE91" s="5">
        <f t="shared" si="102"/>
        <v>5.6927020260561633E-42</v>
      </c>
      <c r="BF91" s="5">
        <f t="shared" si="102"/>
        <v>6.687077384166929E-42</v>
      </c>
      <c r="BG91" s="5">
        <f t="shared" si="101"/>
        <v>7.7614527422775651E-42</v>
      </c>
      <c r="BH91" s="5">
        <f t="shared" si="101"/>
        <v>8.9158281003883313E-42</v>
      </c>
      <c r="BI91" s="5">
        <f t="shared" si="101"/>
        <v>1.0150203458499103E-41</v>
      </c>
      <c r="BJ91" s="5">
        <f t="shared" si="101"/>
        <v>1.146457881660988E-41</v>
      </c>
      <c r="BK91" s="5">
        <f t="shared" si="101"/>
        <v>1.285895417472049E-41</v>
      </c>
      <c r="BL91" s="5">
        <f t="shared" si="101"/>
        <v>1.4333329532831269E-41</v>
      </c>
      <c r="BM91" s="5">
        <f t="shared" si="101"/>
        <v>1.5887704890942052E-41</v>
      </c>
      <c r="BN91" s="5">
        <f t="shared" si="101"/>
        <v>1.752208024905264E-41</v>
      </c>
      <c r="BO91" s="5">
        <f t="shared" si="101"/>
        <v>1.9236455607163423E-41</v>
      </c>
      <c r="BP91" s="5">
        <f t="shared" si="101"/>
        <v>2.1030830965274213E-41</v>
      </c>
      <c r="BQ91" s="5">
        <f t="shared" si="101"/>
        <v>2.2905206323385007E-41</v>
      </c>
      <c r="BR91" s="5">
        <f t="shared" si="101"/>
        <v>2.4859581681495565E-41</v>
      </c>
      <c r="BS91" s="5">
        <f t="shared" si="101"/>
        <v>2.6893957039606362E-41</v>
      </c>
      <c r="BT91" s="5">
        <f t="shared" si="101"/>
        <v>2.9008332397717166E-41</v>
      </c>
      <c r="BU91" s="5">
        <f t="shared" si="101"/>
        <v>3.1202707755827971E-41</v>
      </c>
      <c r="BV91" s="5">
        <f t="shared" si="100"/>
        <v>3.3477083113938502E-41</v>
      </c>
      <c r="BW91" s="5">
        <f t="shared" si="100"/>
        <v>3.5831458472049025E-41</v>
      </c>
      <c r="BX91" s="5">
        <f t="shared" si="100"/>
        <v>3.826583383015983E-41</v>
      </c>
      <c r="BY91" s="5">
        <f t="shared" si="100"/>
        <v>4.0780209188270636E-41</v>
      </c>
      <c r="BZ91" s="5">
        <f t="shared" si="100"/>
        <v>4.3374584546381132E-41</v>
      </c>
      <c r="CA91" s="5">
        <f t="shared" si="100"/>
        <v>4.6048959904491947E-41</v>
      </c>
      <c r="CB91" s="5">
        <f t="shared" si="100"/>
        <v>4.8803335262602757E-41</v>
      </c>
      <c r="CC91" s="5">
        <f t="shared" si="100"/>
        <v>5.1637710620713575E-41</v>
      </c>
      <c r="CD91" s="5">
        <f t="shared" si="100"/>
        <v>5.4552085978824052E-41</v>
      </c>
      <c r="CE91" s="5">
        <f t="shared" si="100"/>
        <v>6.5213179626712044E-41</v>
      </c>
      <c r="CF91" s="5">
        <f t="shared" si="100"/>
        <v>6.2022992520633727E-41</v>
      </c>
      <c r="CG91" s="5">
        <f t="shared" si="100"/>
        <v>5.8912805414555784E-41</v>
      </c>
      <c r="CH91" s="5">
        <f t="shared" si="100"/>
        <v>5.588261830847747E-41</v>
      </c>
      <c r="CI91" s="5">
        <f t="shared" si="100"/>
        <v>5.2932431202399162E-41</v>
      </c>
      <c r="CJ91" s="5">
        <f t="shared" si="100"/>
        <v>5.0062244096320852E-41</v>
      </c>
      <c r="CK91" s="5">
        <f t="shared" si="100"/>
        <v>4.7272056990242884E-41</v>
      </c>
      <c r="CL91" s="5">
        <f t="shared" si="103"/>
        <v>4.4561869884164586E-41</v>
      </c>
      <c r="CM91" s="5">
        <f t="shared" si="103"/>
        <v>4.193168277808629E-41</v>
      </c>
      <c r="CN91" s="5">
        <f t="shared" si="103"/>
        <v>3.9381495672007996E-41</v>
      </c>
      <c r="CO91" s="5">
        <f t="shared" si="103"/>
        <v>3.6911308565930004E-41</v>
      </c>
      <c r="CP91" s="5">
        <f t="shared" si="103"/>
        <v>3.4521121459851712E-41</v>
      </c>
      <c r="CQ91" s="5">
        <f t="shared" si="103"/>
        <v>3.2210934353773427E-41</v>
      </c>
      <c r="CR91" s="5">
        <f t="shared" si="98"/>
        <v>2.9980747247695144E-41</v>
      </c>
      <c r="CS91" s="5">
        <f t="shared" si="98"/>
        <v>2.7830560141617122E-41</v>
      </c>
      <c r="CT91" s="5">
        <f t="shared" si="98"/>
        <v>2.5760373035538842E-41</v>
      </c>
      <c r="CU91" s="5">
        <f t="shared" si="98"/>
        <v>2.3770185929460568E-41</v>
      </c>
      <c r="CV91" s="5">
        <f t="shared" si="98"/>
        <v>2.1859998823382525E-41</v>
      </c>
      <c r="CW91" s="5">
        <f t="shared" si="98"/>
        <v>2.0029811717304252E-41</v>
      </c>
      <c r="CX91" s="5">
        <f t="shared" si="98"/>
        <v>1.8279624611225985E-41</v>
      </c>
      <c r="CY91" s="5">
        <f t="shared" si="98"/>
        <v>1.6609437505147723E-41</v>
      </c>
      <c r="CZ91" s="5">
        <f t="shared" si="98"/>
        <v>1.501925039906965E-41</v>
      </c>
      <c r="DA91" s="5">
        <f t="shared" si="98"/>
        <v>1.3509063292991391E-41</v>
      </c>
      <c r="DB91" s="5">
        <f t="shared" si="98"/>
        <v>1.2078876186913133E-41</v>
      </c>
      <c r="DC91" s="5">
        <f t="shared" si="98"/>
        <v>1.0728689080834883E-41</v>
      </c>
      <c r="DD91" s="5">
        <f t="shared" si="98"/>
        <v>9.4585019747567847E-42</v>
      </c>
      <c r="DE91" s="5">
        <f t="shared" si="98"/>
        <v>8.2683148686785351E-42</v>
      </c>
      <c r="DF91" s="5">
        <f t="shared" si="98"/>
        <v>7.1581277626002908E-42</v>
      </c>
      <c r="DG91" s="5">
        <f t="shared" si="98"/>
        <v>6.1279406565221705E-42</v>
      </c>
      <c r="DH91" s="5">
        <f t="shared" si="96"/>
        <v>5.1777535504439261E-42</v>
      </c>
    </row>
    <row r="92" spans="2:112" x14ac:dyDescent="0.25">
      <c r="B92" s="5">
        <f>'goccia (11)'!S17</f>
        <v>1.7513792339587665E-18</v>
      </c>
      <c r="D92">
        <f t="shared" si="99"/>
        <v>116</v>
      </c>
      <c r="E92" s="5">
        <f t="shared" si="90"/>
        <v>1.7513792339587665E-18</v>
      </c>
      <c r="F92" s="107">
        <f t="shared" si="91"/>
        <v>17.513792339587663</v>
      </c>
      <c r="G92" s="35"/>
      <c r="H92" s="100">
        <f t="shared" si="92"/>
        <v>1.5921629399625149E-19</v>
      </c>
      <c r="I92" s="35"/>
      <c r="J92" s="6"/>
      <c r="L92" s="5">
        <f t="shared" si="97"/>
        <v>1.6416520072474751E-41</v>
      </c>
      <c r="M92" s="5">
        <f t="shared" si="97"/>
        <v>1.8077212273849257E-41</v>
      </c>
      <c r="N92" s="5">
        <f t="shared" si="97"/>
        <v>1.9817904475223556E-41</v>
      </c>
      <c r="O92" s="5">
        <f t="shared" si="97"/>
        <v>2.1638596676598062E-41</v>
      </c>
      <c r="P92" s="5">
        <f t="shared" si="97"/>
        <v>2.3539288877972576E-41</v>
      </c>
      <c r="Q92" s="5">
        <f t="shared" si="97"/>
        <v>2.5519981079347093E-41</v>
      </c>
      <c r="R92" s="5">
        <f t="shared" si="97"/>
        <v>2.7580673280721362E-41</v>
      </c>
      <c r="S92" s="5">
        <f t="shared" si="97"/>
        <v>2.9721365482095883E-41</v>
      </c>
      <c r="T92" s="5">
        <f t="shared" si="97"/>
        <v>3.1942057683470404E-41</v>
      </c>
      <c r="U92" s="5">
        <f t="shared" si="97"/>
        <v>3.4242749884844933E-41</v>
      </c>
      <c r="V92" s="5">
        <f t="shared" si="97"/>
        <v>3.6623442086219178E-41</v>
      </c>
      <c r="W92" s="5">
        <f t="shared" si="97"/>
        <v>3.9084134287593709E-41</v>
      </c>
      <c r="X92" s="5">
        <f t="shared" si="97"/>
        <v>4.6461863843333999E-41</v>
      </c>
      <c r="Y92" s="5">
        <f t="shared" si="97"/>
        <v>4.3775346244833317E-41</v>
      </c>
      <c r="Z92" s="5">
        <f t="shared" si="97"/>
        <v>4.1168828646332947E-41</v>
      </c>
      <c r="AA92" s="5">
        <f t="shared" si="97"/>
        <v>3.8642311047832269E-41</v>
      </c>
      <c r="AB92" s="5">
        <f t="shared" si="95"/>
        <v>3.6195793449331596E-41</v>
      </c>
      <c r="AC92" s="5">
        <f t="shared" si="95"/>
        <v>3.3829275850831206E-41</v>
      </c>
      <c r="AD92" s="5">
        <f t="shared" si="95"/>
        <v>3.1542758252330532E-41</v>
      </c>
      <c r="AE92" s="5">
        <f t="shared" si="95"/>
        <v>2.9336240653829864E-41</v>
      </c>
      <c r="AF92" s="5">
        <f t="shared" si="95"/>
        <v>2.7209723055329203E-41</v>
      </c>
      <c r="AG92" s="5">
        <f t="shared" si="95"/>
        <v>2.5163205456828789E-41</v>
      </c>
      <c r="AH92" s="5">
        <f t="shared" si="95"/>
        <v>2.3196687858328126E-41</v>
      </c>
      <c r="AI92" s="5">
        <f t="shared" si="95"/>
        <v>2.1310170259827469E-41</v>
      </c>
      <c r="AJ92" s="5">
        <f t="shared" si="95"/>
        <v>1.9503652661326817E-41</v>
      </c>
      <c r="AK92" s="5">
        <f t="shared" si="95"/>
        <v>1.7777135062826375E-41</v>
      </c>
      <c r="AL92" s="5">
        <f t="shared" si="95"/>
        <v>1.6130617464325726E-41</v>
      </c>
      <c r="AM92" s="5">
        <f t="shared" si="95"/>
        <v>1.456409986582508E-41</v>
      </c>
      <c r="AN92" s="5">
        <f t="shared" si="95"/>
        <v>1.3077582267324615E-41</v>
      </c>
      <c r="AO92" s="5">
        <f t="shared" si="95"/>
        <v>1.167106466882397E-41</v>
      </c>
      <c r="AP92" s="5">
        <f t="shared" si="95"/>
        <v>1.0344547070323332E-41</v>
      </c>
      <c r="AQ92" s="5">
        <f t="shared" si="102"/>
        <v>9.0980294718226992E-42</v>
      </c>
      <c r="AR92" s="5">
        <f t="shared" si="102"/>
        <v>7.9315118733222069E-42</v>
      </c>
      <c r="AS92" s="5">
        <f t="shared" si="102"/>
        <v>6.8449942748215745E-42</v>
      </c>
      <c r="AT92" s="5">
        <f t="shared" si="102"/>
        <v>5.8384766763209476E-42</v>
      </c>
      <c r="AU92" s="5">
        <f t="shared" si="102"/>
        <v>4.9119590778203266E-42</v>
      </c>
      <c r="AV92" s="5">
        <f t="shared" si="102"/>
        <v>4.0654414793198071E-42</v>
      </c>
      <c r="AW92" s="5">
        <f t="shared" si="102"/>
        <v>3.2989238808191866E-42</v>
      </c>
      <c r="AX92" s="5">
        <f t="shared" si="102"/>
        <v>2.6124062823185718E-42</v>
      </c>
      <c r="AY92" s="5">
        <f t="shared" si="102"/>
        <v>2.005888683817962E-42</v>
      </c>
      <c r="AZ92" s="5">
        <f t="shared" si="102"/>
        <v>1.4793710853174158E-42</v>
      </c>
      <c r="BA92" s="5">
        <f t="shared" si="102"/>
        <v>1.0328534868168069E-42</v>
      </c>
      <c r="BB92" s="5">
        <f t="shared" si="102"/>
        <v>6.6633588831620342E-43</v>
      </c>
      <c r="BC92" s="5">
        <f t="shared" si="102"/>
        <v>3.7981828981563481E-43</v>
      </c>
      <c r="BD92" s="5">
        <f t="shared" si="102"/>
        <v>1.7330069131503222E-43</v>
      </c>
      <c r="BE92" s="5">
        <f t="shared" si="102"/>
        <v>4.6783092814434965E-44</v>
      </c>
      <c r="BF92" s="5">
        <f t="shared" si="102"/>
        <v>2.6549431384300666E-46</v>
      </c>
      <c r="BG92" s="5">
        <f t="shared" si="101"/>
        <v>3.374789581324752E-44</v>
      </c>
      <c r="BH92" s="5">
        <f t="shared" si="101"/>
        <v>1.4723029731265655E-43</v>
      </c>
      <c r="BI92" s="5">
        <f t="shared" si="101"/>
        <v>3.407126988120709E-43</v>
      </c>
      <c r="BJ92" s="5">
        <f t="shared" si="101"/>
        <v>6.1419510031149058E-43</v>
      </c>
      <c r="BK92" s="5">
        <f t="shared" si="101"/>
        <v>9.6767750181086825E-43</v>
      </c>
      <c r="BL92" s="5">
        <f t="shared" si="101"/>
        <v>1.4011599033102889E-42</v>
      </c>
      <c r="BM92" s="5">
        <f t="shared" si="101"/>
        <v>1.9146423048097146E-42</v>
      </c>
      <c r="BN92" s="5">
        <f t="shared" si="101"/>
        <v>2.5081247063090699E-42</v>
      </c>
      <c r="BO92" s="5">
        <f t="shared" si="101"/>
        <v>3.1816071078084965E-42</v>
      </c>
      <c r="BP92" s="5">
        <f t="shared" si="101"/>
        <v>3.9350895093079291E-42</v>
      </c>
      <c r="BQ92" s="5">
        <f t="shared" si="101"/>
        <v>4.7685719108073664E-42</v>
      </c>
      <c r="BR92" s="5">
        <f t="shared" si="101"/>
        <v>5.682054312306695E-42</v>
      </c>
      <c r="BS92" s="5">
        <f t="shared" si="101"/>
        <v>6.6755367138061328E-42</v>
      </c>
      <c r="BT92" s="5">
        <f t="shared" si="101"/>
        <v>7.7490191153055771E-42</v>
      </c>
      <c r="BU92" s="5">
        <f t="shared" si="101"/>
        <v>8.9025015168050269E-42</v>
      </c>
      <c r="BV92" s="5">
        <f t="shared" si="100"/>
        <v>1.0135983918304328E-41</v>
      </c>
      <c r="BW92" s="5">
        <f t="shared" si="100"/>
        <v>1.1449466319803615E-41</v>
      </c>
      <c r="BX92" s="5">
        <f t="shared" si="100"/>
        <v>1.2842948721303061E-41</v>
      </c>
      <c r="BY92" s="5">
        <f t="shared" si="100"/>
        <v>1.4316431122802512E-41</v>
      </c>
      <c r="BZ92" s="5">
        <f t="shared" si="100"/>
        <v>1.5869913524301776E-41</v>
      </c>
      <c r="CA92" s="5">
        <f t="shared" si="100"/>
        <v>1.750339592580123E-41</v>
      </c>
      <c r="CB92" s="5">
        <f t="shared" si="100"/>
        <v>1.9216878327300687E-41</v>
      </c>
      <c r="CC92" s="5">
        <f t="shared" si="100"/>
        <v>2.1010360728800149E-41</v>
      </c>
      <c r="CD92" s="5">
        <f t="shared" si="100"/>
        <v>2.2883843130299386E-41</v>
      </c>
      <c r="CE92" s="5">
        <f t="shared" si="100"/>
        <v>2.4837325531798848E-41</v>
      </c>
      <c r="CF92" s="5">
        <f t="shared" si="100"/>
        <v>2.6870807933298322E-41</v>
      </c>
      <c r="CG92" s="5">
        <f t="shared" si="100"/>
        <v>2.8984290334797533E-41</v>
      </c>
      <c r="CH92" s="5">
        <f t="shared" si="100"/>
        <v>3.1177772736297005E-41</v>
      </c>
      <c r="CI92" s="5">
        <f t="shared" si="100"/>
        <v>3.3451255137796478E-41</v>
      </c>
      <c r="CJ92" s="5">
        <f t="shared" si="100"/>
        <v>3.5804737539295964E-41</v>
      </c>
      <c r="CK92" s="5">
        <f t="shared" si="100"/>
        <v>3.823821994079515E-41</v>
      </c>
      <c r="CL92" s="5">
        <f t="shared" si="103"/>
        <v>4.0751702342294633E-41</v>
      </c>
      <c r="CM92" s="5">
        <f t="shared" si="103"/>
        <v>4.3345184743794118E-41</v>
      </c>
      <c r="CN92" s="5">
        <f t="shared" si="103"/>
        <v>4.6018667145293614E-41</v>
      </c>
      <c r="CO92" s="5">
        <f t="shared" si="103"/>
        <v>4.8772149546792771E-41</v>
      </c>
      <c r="CP92" s="5">
        <f t="shared" si="103"/>
        <v>5.160563194829227E-41</v>
      </c>
      <c r="CQ92" s="5">
        <f t="shared" si="103"/>
        <v>5.4519114349791766E-41</v>
      </c>
      <c r="CR92" s="5">
        <f t="shared" si="98"/>
        <v>6.9520966555507219E-41</v>
      </c>
      <c r="CS92" s="5">
        <f t="shared" si="98"/>
        <v>6.6225797197156846E-41</v>
      </c>
      <c r="CT92" s="5">
        <f t="shared" si="98"/>
        <v>6.3010627838806071E-41</v>
      </c>
      <c r="CU92" s="5">
        <f t="shared" si="98"/>
        <v>5.9875458480455303E-41</v>
      </c>
      <c r="CV92" s="5">
        <f t="shared" si="98"/>
        <v>5.6820289122104899E-41</v>
      </c>
      <c r="CW92" s="5">
        <f t="shared" si="98"/>
        <v>5.3845119763754134E-41</v>
      </c>
      <c r="CX92" s="5">
        <f t="shared" si="98"/>
        <v>5.0949950405403376E-41</v>
      </c>
      <c r="CY92" s="5">
        <f t="shared" si="98"/>
        <v>4.8134781047052624E-41</v>
      </c>
      <c r="CZ92" s="5">
        <f t="shared" si="98"/>
        <v>4.5399611688702195E-41</v>
      </c>
      <c r="DA92" s="5">
        <f t="shared" si="98"/>
        <v>4.2744442330351436E-41</v>
      </c>
      <c r="DB92" s="5">
        <f t="shared" si="98"/>
        <v>4.0169272972000689E-41</v>
      </c>
      <c r="DC92" s="5">
        <f t="shared" si="98"/>
        <v>3.7674103613649943E-41</v>
      </c>
      <c r="DD92" s="5">
        <f t="shared" si="98"/>
        <v>3.525893425529949E-41</v>
      </c>
      <c r="DE92" s="5">
        <f t="shared" si="98"/>
        <v>3.2923764896948747E-41</v>
      </c>
      <c r="DF92" s="5">
        <f t="shared" si="98"/>
        <v>3.0668595538598011E-41</v>
      </c>
      <c r="DG92" s="5">
        <f t="shared" si="98"/>
        <v>2.8493426180247537E-41</v>
      </c>
      <c r="DH92" s="5">
        <f t="shared" si="96"/>
        <v>2.6398256821896799E-41</v>
      </c>
    </row>
    <row r="93" spans="2:112" x14ac:dyDescent="0.25">
      <c r="B93" s="5">
        <f>'goccia (11)'!S18</f>
        <v>2.0650048074073076E-18</v>
      </c>
      <c r="D93">
        <f t="shared" si="99"/>
        <v>117</v>
      </c>
      <c r="E93" s="5">
        <f t="shared" si="90"/>
        <v>2.0650048074073076E-18</v>
      </c>
      <c r="F93" s="107">
        <f t="shared" si="91"/>
        <v>20.650048074073077</v>
      </c>
      <c r="G93" s="35"/>
      <c r="H93" s="100">
        <f t="shared" si="92"/>
        <v>1.4750034338623626E-19</v>
      </c>
      <c r="I93" s="35"/>
      <c r="J93" s="6"/>
      <c r="L93" s="5">
        <f t="shared" si="97"/>
        <v>6.2482831867327862E-42</v>
      </c>
      <c r="M93" s="5">
        <f t="shared" si="97"/>
        <v>7.2881458322383157E-42</v>
      </c>
      <c r="N93" s="5">
        <f t="shared" si="97"/>
        <v>8.4080084777437116E-42</v>
      </c>
      <c r="O93" s="5">
        <f t="shared" si="97"/>
        <v>9.6078711232492428E-42</v>
      </c>
      <c r="P93" s="5">
        <f t="shared" si="97"/>
        <v>1.0887733768754779E-41</v>
      </c>
      <c r="Q93" s="5">
        <f t="shared" si="97"/>
        <v>1.2247596414260321E-41</v>
      </c>
      <c r="R93" s="5">
        <f t="shared" si="97"/>
        <v>1.368745905976569E-41</v>
      </c>
      <c r="S93" s="5">
        <f t="shared" si="97"/>
        <v>1.5207321705271234E-41</v>
      </c>
      <c r="T93" s="5">
        <f t="shared" si="97"/>
        <v>1.6807184350776782E-41</v>
      </c>
      <c r="U93" s="5">
        <f t="shared" si="97"/>
        <v>1.8487046996282334E-41</v>
      </c>
      <c r="V93" s="5">
        <f t="shared" si="97"/>
        <v>2.0246909641787675E-41</v>
      </c>
      <c r="W93" s="5">
        <f t="shared" si="97"/>
        <v>2.208677228729323E-41</v>
      </c>
      <c r="X93" s="5">
        <f t="shared" si="97"/>
        <v>2.4006634932798789E-41</v>
      </c>
      <c r="Y93" s="5">
        <f t="shared" si="97"/>
        <v>2.6006497578304355E-41</v>
      </c>
      <c r="Z93" s="5">
        <f t="shared" si="97"/>
        <v>2.8086360223809672E-41</v>
      </c>
      <c r="AA93" s="5">
        <f t="shared" si="97"/>
        <v>3.4181838751608913E-41</v>
      </c>
      <c r="AB93" s="5">
        <f t="shared" si="95"/>
        <v>3.1883229292922452E-41</v>
      </c>
      <c r="AC93" s="5">
        <f t="shared" si="95"/>
        <v>2.9664619834236262E-41</v>
      </c>
      <c r="AD93" s="5">
        <f t="shared" si="95"/>
        <v>2.7526010375549804E-41</v>
      </c>
      <c r="AE93" s="5">
        <f t="shared" si="95"/>
        <v>2.5467400916863348E-41</v>
      </c>
      <c r="AF93" s="5">
        <f t="shared" si="95"/>
        <v>2.3488791458176903E-41</v>
      </c>
      <c r="AG93" s="5">
        <f t="shared" si="95"/>
        <v>2.1590181999490681E-41</v>
      </c>
      <c r="AH93" s="5">
        <f t="shared" si="95"/>
        <v>1.9771572540804234E-41</v>
      </c>
      <c r="AI93" s="5">
        <f t="shared" si="95"/>
        <v>1.8032963082117791E-41</v>
      </c>
      <c r="AJ93" s="5">
        <f t="shared" si="95"/>
        <v>1.6374353623431355E-41</v>
      </c>
      <c r="AK93" s="5">
        <f t="shared" si="95"/>
        <v>1.4795744164745109E-41</v>
      </c>
      <c r="AL93" s="5">
        <f t="shared" si="95"/>
        <v>1.3297134706058673E-41</v>
      </c>
      <c r="AM93" s="5">
        <f t="shared" si="95"/>
        <v>1.1878525247372244E-41</v>
      </c>
      <c r="AN93" s="5">
        <f t="shared" si="95"/>
        <v>1.0539915788685975E-41</v>
      </c>
      <c r="AO93" s="5">
        <f t="shared" si="95"/>
        <v>9.2813063299995448E-42</v>
      </c>
      <c r="AP93" s="5">
        <f t="shared" si="95"/>
        <v>8.1026968713131215E-42</v>
      </c>
      <c r="AQ93" s="5">
        <f t="shared" si="102"/>
        <v>7.0040874126267023E-42</v>
      </c>
      <c r="AR93" s="5">
        <f t="shared" si="102"/>
        <v>5.985477953940407E-42</v>
      </c>
      <c r="AS93" s="5">
        <f t="shared" si="102"/>
        <v>5.0468684952539895E-42</v>
      </c>
      <c r="AT93" s="5">
        <f t="shared" si="102"/>
        <v>4.1882590365675768E-42</v>
      </c>
      <c r="AU93" s="5">
        <f t="shared" si="102"/>
        <v>3.40964957788117E-42</v>
      </c>
      <c r="AV93" s="5">
        <f t="shared" si="102"/>
        <v>2.7110401191948473E-42</v>
      </c>
      <c r="AW93" s="5">
        <f t="shared" si="102"/>
        <v>2.0924306605084411E-42</v>
      </c>
      <c r="AX93" s="5">
        <f t="shared" si="102"/>
        <v>1.5538212018220404E-42</v>
      </c>
      <c r="AY93" s="5">
        <f t="shared" si="102"/>
        <v>1.0952117431356449E-42</v>
      </c>
      <c r="AZ93" s="5">
        <f t="shared" si="102"/>
        <v>7.1660228444929548E-43</v>
      </c>
      <c r="BA93" s="5">
        <f t="shared" si="102"/>
        <v>4.1799282576290102E-43</v>
      </c>
      <c r="BB93" s="5">
        <f t="shared" si="102"/>
        <v>1.9938336707651183E-43</v>
      </c>
      <c r="BC93" s="5">
        <f t="shared" si="102"/>
        <v>6.0773908390139848E-44</v>
      </c>
      <c r="BD93" s="5">
        <f t="shared" si="102"/>
        <v>2.164449703751666E-45</v>
      </c>
      <c r="BE93" s="5">
        <f t="shared" si="102"/>
        <v>2.3554991017368801E-44</v>
      </c>
      <c r="BF93" s="5">
        <f t="shared" si="102"/>
        <v>1.2494553233099124E-43</v>
      </c>
      <c r="BG93" s="5">
        <f t="shared" si="101"/>
        <v>3.0633607364459236E-43</v>
      </c>
      <c r="BH93" s="5">
        <f t="shared" si="101"/>
        <v>5.6772661495821583E-43</v>
      </c>
      <c r="BI93" s="5">
        <f t="shared" si="101"/>
        <v>9.091171562718446E-43</v>
      </c>
      <c r="BJ93" s="5">
        <f t="shared" si="101"/>
        <v>1.3305076975854786E-42</v>
      </c>
      <c r="BK93" s="5">
        <f t="shared" si="101"/>
        <v>1.8318982388990527E-42</v>
      </c>
      <c r="BL93" s="5">
        <f t="shared" si="101"/>
        <v>2.413288780212688E-42</v>
      </c>
      <c r="BM93" s="5">
        <f t="shared" si="101"/>
        <v>3.0746793215263281E-42</v>
      </c>
      <c r="BN93" s="5">
        <f t="shared" si="101"/>
        <v>3.8160698628398801E-42</v>
      </c>
      <c r="BO93" s="5">
        <f t="shared" si="101"/>
        <v>4.6374604041535209E-42</v>
      </c>
      <c r="BP93" s="5">
        <f t="shared" si="101"/>
        <v>5.5388509454671677E-42</v>
      </c>
      <c r="BQ93" s="5">
        <f t="shared" si="101"/>
        <v>6.5202414867808192E-42</v>
      </c>
      <c r="BR93" s="5">
        <f t="shared" si="101"/>
        <v>7.5816320280943442E-42</v>
      </c>
      <c r="BS93" s="5">
        <f t="shared" si="101"/>
        <v>8.7230225694079981E-42</v>
      </c>
      <c r="BT93" s="5">
        <f t="shared" si="101"/>
        <v>9.9444131107216561E-42</v>
      </c>
      <c r="BU93" s="5">
        <f t="shared" si="101"/>
        <v>1.1245803652035319E-41</v>
      </c>
      <c r="BV93" s="5">
        <f t="shared" si="100"/>
        <v>1.2627194193348817E-41</v>
      </c>
      <c r="BW93" s="5">
        <f t="shared" si="100"/>
        <v>1.40885847346623E-41</v>
      </c>
      <c r="BX93" s="5">
        <f t="shared" si="100"/>
        <v>1.562997527597596E-41</v>
      </c>
      <c r="BY93" s="5">
        <f t="shared" si="100"/>
        <v>1.7251365817289627E-41</v>
      </c>
      <c r="BZ93" s="5">
        <f t="shared" si="100"/>
        <v>1.8952756358603089E-41</v>
      </c>
      <c r="CA93" s="5">
        <f t="shared" si="100"/>
        <v>2.0734146899916754E-41</v>
      </c>
      <c r="CB93" s="5">
        <f t="shared" si="100"/>
        <v>2.2595537441230428E-41</v>
      </c>
      <c r="CC93" s="5">
        <f t="shared" si="100"/>
        <v>2.4536927982544104E-41</v>
      </c>
      <c r="CD93" s="5">
        <f t="shared" si="100"/>
        <v>2.6558318523857536E-41</v>
      </c>
      <c r="CE93" s="5">
        <f t="shared" si="100"/>
        <v>2.8659709065171214E-41</v>
      </c>
      <c r="CF93" s="5">
        <f t="shared" si="100"/>
        <v>3.08410996064849E-41</v>
      </c>
      <c r="CG93" s="5">
        <f t="shared" si="100"/>
        <v>3.3102490147798311E-41</v>
      </c>
      <c r="CH93" s="5">
        <f t="shared" si="100"/>
        <v>3.5443880689111994E-41</v>
      </c>
      <c r="CI93" s="5">
        <f t="shared" si="100"/>
        <v>3.7865271230425684E-41</v>
      </c>
      <c r="CJ93" s="5">
        <f t="shared" si="100"/>
        <v>4.036666177173938E-41</v>
      </c>
      <c r="CK93" s="5">
        <f t="shared" si="100"/>
        <v>4.4672299522523241E-41</v>
      </c>
      <c r="CL93" s="5">
        <f t="shared" si="103"/>
        <v>4.2038805942279557E-41</v>
      </c>
      <c r="CM93" s="5">
        <f t="shared" si="103"/>
        <v>3.9485312362035884E-41</v>
      </c>
      <c r="CN93" s="5">
        <f t="shared" si="103"/>
        <v>3.7011818781792213E-41</v>
      </c>
      <c r="CO93" s="5">
        <f t="shared" si="103"/>
        <v>3.461832520154883E-41</v>
      </c>
      <c r="CP93" s="5">
        <f t="shared" si="103"/>
        <v>3.2304831621305157E-41</v>
      </c>
      <c r="CQ93" s="5">
        <f t="shared" si="103"/>
        <v>3.0071338041061496E-41</v>
      </c>
      <c r="CR93" s="5">
        <f t="shared" si="98"/>
        <v>2.7917844460817836E-41</v>
      </c>
      <c r="CS93" s="5">
        <f t="shared" si="98"/>
        <v>2.5844350880574428E-41</v>
      </c>
      <c r="CT93" s="5">
        <f t="shared" si="98"/>
        <v>2.3850857300330766E-41</v>
      </c>
      <c r="CU93" s="5">
        <f t="shared" si="98"/>
        <v>2.1937363720087114E-41</v>
      </c>
      <c r="CV93" s="5">
        <f t="shared" si="98"/>
        <v>2.0103870139843682E-41</v>
      </c>
      <c r="CW93" s="5">
        <f t="shared" si="98"/>
        <v>1.835037655960003E-41</v>
      </c>
      <c r="CX93" s="5">
        <f t="shared" si="98"/>
        <v>1.6676882979356384E-41</v>
      </c>
      <c r="CY93" s="5">
        <f t="shared" si="98"/>
        <v>1.5083389399112743E-41</v>
      </c>
      <c r="CZ93" s="5">
        <f t="shared" si="98"/>
        <v>1.3569895818869284E-41</v>
      </c>
      <c r="DA93" s="5">
        <f t="shared" si="98"/>
        <v>1.2136402238625643E-41</v>
      </c>
      <c r="DB93" s="5">
        <f t="shared" si="98"/>
        <v>1.0782908658382008E-41</v>
      </c>
      <c r="DC93" s="5">
        <f t="shared" si="98"/>
        <v>9.5094150781383778E-42</v>
      </c>
      <c r="DD93" s="5">
        <f t="shared" si="98"/>
        <v>8.315921497894892E-42</v>
      </c>
      <c r="DE93" s="5">
        <f t="shared" si="98"/>
        <v>7.2024279176512636E-42</v>
      </c>
      <c r="DF93" s="5">
        <f t="shared" si="98"/>
        <v>6.1689343374076393E-42</v>
      </c>
      <c r="DG93" s="5">
        <f t="shared" si="98"/>
        <v>5.2154407571641318E-42</v>
      </c>
      <c r="DH93" s="5">
        <f t="shared" si="96"/>
        <v>4.3419471769205092E-42</v>
      </c>
    </row>
    <row r="94" spans="2:112" x14ac:dyDescent="0.25">
      <c r="B94" s="5">
        <f>'goccia (11)'!S19</f>
        <v>1.6951344917418736E-18</v>
      </c>
      <c r="D94">
        <f t="shared" si="99"/>
        <v>118</v>
      </c>
      <c r="E94" s="5">
        <f t="shared" si="90"/>
        <v>1.6951344917418736E-18</v>
      </c>
      <c r="F94" s="107">
        <f t="shared" si="91"/>
        <v>16.951344917418737</v>
      </c>
      <c r="G94" s="35"/>
      <c r="H94" s="100">
        <f t="shared" si="92"/>
        <v>1.541031356128976E-19</v>
      </c>
      <c r="I94" s="35"/>
      <c r="J94" s="6"/>
      <c r="L94" s="5">
        <f t="shared" si="97"/>
        <v>1.683572185782863E-41</v>
      </c>
      <c r="M94" s="5">
        <f t="shared" si="97"/>
        <v>1.5234467612669536E-41</v>
      </c>
      <c r="N94" s="5">
        <f t="shared" si="97"/>
        <v>1.3713213367510624E-41</v>
      </c>
      <c r="O94" s="5">
        <f t="shared" si="97"/>
        <v>1.2271959122351531E-41</v>
      </c>
      <c r="P94" s="5">
        <f t="shared" si="97"/>
        <v>1.0910704877192441E-41</v>
      </c>
      <c r="Q94" s="5">
        <f t="shared" si="97"/>
        <v>9.6294506320333565E-42</v>
      </c>
      <c r="R94" s="5">
        <f t="shared" si="97"/>
        <v>8.428196386874419E-42</v>
      </c>
      <c r="S94" s="5">
        <f t="shared" si="97"/>
        <v>7.3069421417153364E-42</v>
      </c>
      <c r="T94" s="5">
        <f t="shared" si="97"/>
        <v>6.2656878965562592E-42</v>
      </c>
      <c r="U94" s="5">
        <f t="shared" si="97"/>
        <v>5.3044336513971873E-42</v>
      </c>
      <c r="V94" s="5">
        <f t="shared" si="97"/>
        <v>4.4231794062382221E-42</v>
      </c>
      <c r="W94" s="5">
        <f t="shared" si="97"/>
        <v>3.6219251610791513E-42</v>
      </c>
      <c r="X94" s="5">
        <f t="shared" si="97"/>
        <v>2.9006709159200859E-42</v>
      </c>
      <c r="Y94" s="5">
        <f t="shared" si="97"/>
        <v>2.2594166707610255E-42</v>
      </c>
      <c r="Z94" s="5">
        <f t="shared" si="97"/>
        <v>1.6981624256020332E-42</v>
      </c>
      <c r="AA94" s="5">
        <f t="shared" ref="AA94:AP109" si="104">IF($E94=0, 0, ($E94/ROUND($E94/AA$3,0)-AA$3)^2)</f>
        <v>1.2169081804429741E-42</v>
      </c>
      <c r="AB94" s="5">
        <f t="shared" si="104"/>
        <v>8.1565393528392022E-43</v>
      </c>
      <c r="AC94" s="5">
        <f t="shared" si="104"/>
        <v>4.943996901249055E-43</v>
      </c>
      <c r="AD94" s="5">
        <f t="shared" si="104"/>
        <v>2.5314544496585258E-43</v>
      </c>
      <c r="AE94" s="5">
        <f t="shared" si="104"/>
        <v>9.1891199806804998E-44</v>
      </c>
      <c r="AF94" s="5">
        <f t="shared" si="104"/>
        <v>1.06369546477627E-44</v>
      </c>
      <c r="AG94" s="5">
        <f t="shared" si="104"/>
        <v>9.3827094887210583E-45</v>
      </c>
      <c r="AH94" s="5">
        <f t="shared" si="104"/>
        <v>8.8128464329679758E-44</v>
      </c>
      <c r="AI94" s="5">
        <f t="shared" si="104"/>
        <v>2.4687421917064377E-43</v>
      </c>
      <c r="AJ94" s="5">
        <f t="shared" si="104"/>
        <v>4.8561997401161312E-43</v>
      </c>
      <c r="AK94" s="5">
        <f t="shared" si="104"/>
        <v>8.043657288525446E-43</v>
      </c>
      <c r="AL94" s="5">
        <f t="shared" si="104"/>
        <v>1.203111483693515E-42</v>
      </c>
      <c r="AM94" s="5">
        <f t="shared" si="104"/>
        <v>1.6818572385344907E-42</v>
      </c>
      <c r="AN94" s="5">
        <f t="shared" si="104"/>
        <v>2.2406029933753995E-42</v>
      </c>
      <c r="AO94" s="5">
        <f t="shared" si="104"/>
        <v>2.8793487482163759E-42</v>
      </c>
      <c r="AP94" s="5">
        <f t="shared" si="104"/>
        <v>3.5980945030573582E-42</v>
      </c>
      <c r="AQ94" s="5">
        <f t="shared" si="102"/>
        <v>4.3968402578983453E-42</v>
      </c>
      <c r="AR94" s="5">
        <f t="shared" si="102"/>
        <v>5.2755860127392274E-42</v>
      </c>
      <c r="AS94" s="5">
        <f t="shared" si="102"/>
        <v>6.2343317675802149E-42</v>
      </c>
      <c r="AT94" s="5">
        <f t="shared" si="102"/>
        <v>7.2730775224212091E-42</v>
      </c>
      <c r="AU94" s="5">
        <f t="shared" si="102"/>
        <v>8.3918232772622073E-42</v>
      </c>
      <c r="AV94" s="5">
        <f t="shared" si="102"/>
        <v>9.590569032103063E-42</v>
      </c>
      <c r="AW94" s="5">
        <f t="shared" si="102"/>
        <v>1.0869314786944063E-41</v>
      </c>
      <c r="AX94" s="5">
        <f t="shared" si="102"/>
        <v>1.2228060541785068E-41</v>
      </c>
      <c r="AY94" s="5">
        <f t="shared" si="102"/>
        <v>1.3666806296626078E-41</v>
      </c>
      <c r="AZ94" s="5">
        <f t="shared" si="102"/>
        <v>1.5185552051466908E-41</v>
      </c>
      <c r="BA94" s="5">
        <f t="shared" si="102"/>
        <v>1.6784297806307918E-41</v>
      </c>
      <c r="BB94" s="5">
        <f t="shared" si="102"/>
        <v>1.8463043561148934E-41</v>
      </c>
      <c r="BC94" s="5">
        <f t="shared" si="102"/>
        <v>2.022178931598974E-41</v>
      </c>
      <c r="BD94" s="5">
        <f t="shared" si="102"/>
        <v>2.2060535070830757E-41</v>
      </c>
      <c r="BE94" s="5">
        <f t="shared" si="102"/>
        <v>2.3979280825671781E-41</v>
      </c>
      <c r="BF94" s="5">
        <f t="shared" si="102"/>
        <v>2.5978026580512809E-41</v>
      </c>
      <c r="BG94" s="5">
        <f t="shared" si="101"/>
        <v>2.8056772335353588E-41</v>
      </c>
      <c r="BH94" s="5">
        <f t="shared" si="101"/>
        <v>3.0215518090194619E-41</v>
      </c>
      <c r="BI94" s="5">
        <f t="shared" si="101"/>
        <v>3.2454263845035651E-41</v>
      </c>
      <c r="BJ94" s="5">
        <f t="shared" si="101"/>
        <v>3.4773009599876695E-41</v>
      </c>
      <c r="BK94" s="5">
        <f t="shared" si="101"/>
        <v>3.7171755354717445E-41</v>
      </c>
      <c r="BL94" s="5">
        <f t="shared" si="101"/>
        <v>3.9650501109558487E-41</v>
      </c>
      <c r="BM94" s="5">
        <f t="shared" si="101"/>
        <v>4.220924686439953E-41</v>
      </c>
      <c r="BN94" s="5">
        <f t="shared" si="101"/>
        <v>4.4847992619240259E-41</v>
      </c>
      <c r="BO94" s="5">
        <f t="shared" si="101"/>
        <v>4.7566738374081311E-41</v>
      </c>
      <c r="BP94" s="5">
        <f t="shared" si="101"/>
        <v>5.0365484128922364E-41</v>
      </c>
      <c r="BQ94" s="5">
        <f t="shared" si="101"/>
        <v>5.3244229883763423E-41</v>
      </c>
      <c r="BR94" s="5">
        <f t="shared" si="101"/>
        <v>6.2622677832446825E-41</v>
      </c>
      <c r="BS94" s="5">
        <f t="shared" si="101"/>
        <v>5.9497298162771773E-41</v>
      </c>
      <c r="BT94" s="5">
        <f t="shared" si="101"/>
        <v>5.6451918493096728E-41</v>
      </c>
      <c r="BU94" s="5">
        <f t="shared" si="101"/>
        <v>5.3486538823421679E-41</v>
      </c>
      <c r="BV94" s="5">
        <f t="shared" si="100"/>
        <v>5.0601159153746994E-41</v>
      </c>
      <c r="BW94" s="5">
        <f t="shared" si="100"/>
        <v>4.7795779484072284E-41</v>
      </c>
      <c r="BX94" s="5">
        <f t="shared" si="100"/>
        <v>4.507039981439724E-41</v>
      </c>
      <c r="BY94" s="5">
        <f t="shared" si="100"/>
        <v>4.2425020144722197E-41</v>
      </c>
      <c r="BZ94" s="5">
        <f t="shared" si="100"/>
        <v>3.9859640475047466E-41</v>
      </c>
      <c r="CA94" s="5">
        <f t="shared" si="100"/>
        <v>3.7374260805372432E-41</v>
      </c>
      <c r="CB94" s="5">
        <f t="shared" si="100"/>
        <v>3.4968881135697398E-41</v>
      </c>
      <c r="CC94" s="5">
        <f t="shared" si="100"/>
        <v>3.2643501466022372E-41</v>
      </c>
      <c r="CD94" s="5">
        <f t="shared" si="100"/>
        <v>3.0398121796347612E-41</v>
      </c>
      <c r="CE94" s="5">
        <f t="shared" si="100"/>
        <v>2.8232742126672588E-41</v>
      </c>
      <c r="CF94" s="5">
        <f t="shared" si="100"/>
        <v>2.6147362456997566E-41</v>
      </c>
      <c r="CG94" s="5">
        <f t="shared" si="100"/>
        <v>2.4141982787322785E-41</v>
      </c>
      <c r="CH94" s="5">
        <f t="shared" si="100"/>
        <v>2.2216603117647766E-41</v>
      </c>
      <c r="CI94" s="5">
        <f t="shared" si="100"/>
        <v>2.0371223447972751E-41</v>
      </c>
      <c r="CJ94" s="5">
        <f t="shared" si="100"/>
        <v>1.860584377829774E-41</v>
      </c>
      <c r="CK94" s="5">
        <f t="shared" si="100"/>
        <v>1.6920464108622935E-41</v>
      </c>
      <c r="CL94" s="5">
        <f t="shared" si="103"/>
        <v>1.5315084438947927E-41</v>
      </c>
      <c r="CM94" s="5">
        <f t="shared" si="103"/>
        <v>1.3789704769272923E-41</v>
      </c>
      <c r="CN94" s="5">
        <f t="shared" si="103"/>
        <v>1.2344325099597924E-41</v>
      </c>
      <c r="CO94" s="5">
        <f t="shared" si="103"/>
        <v>1.0978945429923091E-41</v>
      </c>
      <c r="CP94" s="5">
        <f t="shared" si="103"/>
        <v>9.6935657602480946E-42</v>
      </c>
      <c r="CQ94" s="5">
        <f t="shared" si="103"/>
        <v>8.4881860905731033E-42</v>
      </c>
      <c r="CR94" s="5">
        <f t="shared" si="98"/>
        <v>7.362806420898116E-42</v>
      </c>
      <c r="CS94" s="5">
        <f t="shared" si="98"/>
        <v>6.3174267512232565E-42</v>
      </c>
      <c r="CT94" s="5">
        <f t="shared" si="98"/>
        <v>5.352047081548271E-42</v>
      </c>
      <c r="CU94" s="5">
        <f t="shared" si="98"/>
        <v>4.4666674118732909E-42</v>
      </c>
      <c r="CV94" s="5">
        <f t="shared" si="98"/>
        <v>3.6612877421984085E-42</v>
      </c>
      <c r="CW94" s="5">
        <f t="shared" si="98"/>
        <v>2.9359080725234288E-42</v>
      </c>
      <c r="CX94" s="5">
        <f t="shared" si="98"/>
        <v>2.2905284028484555E-42</v>
      </c>
      <c r="CY94" s="5">
        <f t="shared" si="98"/>
        <v>1.7251487331734868E-42</v>
      </c>
      <c r="CZ94" s="5">
        <f t="shared" si="98"/>
        <v>1.2397690634985772E-42</v>
      </c>
      <c r="DA94" s="5">
        <f t="shared" si="98"/>
        <v>8.3438939382360969E-43</v>
      </c>
      <c r="DB94" s="5">
        <f t="shared" si="98"/>
        <v>5.090097241486476E-43</v>
      </c>
      <c r="DC94" s="5">
        <f t="shared" si="98"/>
        <v>2.6363005447369069E-43</v>
      </c>
      <c r="DD94" s="5">
        <f t="shared" si="98"/>
        <v>9.8250384798754216E-44</v>
      </c>
      <c r="DE94" s="5">
        <f t="shared" si="98"/>
        <v>1.287071512379833E-44</v>
      </c>
      <c r="DF94" s="5">
        <f t="shared" si="98"/>
        <v>7.4910454488477591E-45</v>
      </c>
      <c r="DG94" s="5">
        <f t="shared" ref="DG94:DH116" si="105">IF($E94=0, 0, ($E94/ROUND($E94/DG$3,0)-DG$3)^2)</f>
        <v>8.2111375773888701E-44</v>
      </c>
      <c r="DH94" s="5">
        <f t="shared" si="105"/>
        <v>2.3673170609893913E-43</v>
      </c>
    </row>
    <row r="95" spans="2:112" x14ac:dyDescent="0.25">
      <c r="B95" s="5">
        <f>'goccia (12)'!M16</f>
        <v>3.214577915327098E-18</v>
      </c>
      <c r="D95">
        <f t="shared" si="99"/>
        <v>121</v>
      </c>
      <c r="E95" s="5">
        <f t="shared" si="90"/>
        <v>3.214577915327098E-18</v>
      </c>
      <c r="F95" s="107">
        <f t="shared" si="91"/>
        <v>32.145779153270979</v>
      </c>
      <c r="G95" s="35"/>
      <c r="H95" s="100">
        <f t="shared" si="92"/>
        <v>1.5307513882509991E-19</v>
      </c>
      <c r="I95" s="35"/>
      <c r="J95" s="6"/>
      <c r="L95" s="5">
        <f t="shared" ref="L95:AA110" si="106">IF($E95=0, 0, ($E95/ROUND($E95/L$3,0)-L$3)^2)</f>
        <v>9.4564787936368627E-42</v>
      </c>
      <c r="M95" s="5">
        <f t="shared" si="106"/>
        <v>8.2664232635968601E-42</v>
      </c>
      <c r="N95" s="5">
        <f t="shared" si="106"/>
        <v>7.1563677335569917E-42</v>
      </c>
      <c r="O95" s="5">
        <f t="shared" si="106"/>
        <v>6.1263122035169897E-42</v>
      </c>
      <c r="P95" s="5">
        <f t="shared" si="106"/>
        <v>5.1762566734769936E-42</v>
      </c>
      <c r="Q95" s="5">
        <f t="shared" si="106"/>
        <v>4.3062011434370023E-42</v>
      </c>
      <c r="R95" s="5">
        <f t="shared" si="106"/>
        <v>3.5161456133971068E-42</v>
      </c>
      <c r="S95" s="5">
        <f t="shared" si="106"/>
        <v>2.8060900833571166E-42</v>
      </c>
      <c r="T95" s="5">
        <f t="shared" si="106"/>
        <v>2.176034553317132E-42</v>
      </c>
      <c r="U95" s="5">
        <f t="shared" si="106"/>
        <v>1.6259790232771525E-42</v>
      </c>
      <c r="V95" s="5">
        <f t="shared" si="106"/>
        <v>1.1559234932372301E-42</v>
      </c>
      <c r="W95" s="5">
        <f t="shared" si="106"/>
        <v>7.6586796319725167E-43</v>
      </c>
      <c r="X95" s="5">
        <f t="shared" si="106"/>
        <v>4.5581243315727853E-43</v>
      </c>
      <c r="Y95" s="5">
        <f t="shared" si="106"/>
        <v>2.2575690311731066E-43</v>
      </c>
      <c r="Z95" s="5">
        <f t="shared" si="106"/>
        <v>7.5701373077361402E-44</v>
      </c>
      <c r="AA95" s="5">
        <f t="shared" si="106"/>
        <v>5.6458430373945603E-45</v>
      </c>
      <c r="AB95" s="5">
        <f t="shared" si="104"/>
        <v>1.5590312997433031E-44</v>
      </c>
      <c r="AC95" s="5">
        <f t="shared" si="104"/>
        <v>1.0553478295746118E-43</v>
      </c>
      <c r="AD95" s="5">
        <f t="shared" si="104"/>
        <v>2.7547925291750062E-43</v>
      </c>
      <c r="AE95" s="5">
        <f t="shared" si="104"/>
        <v>5.2542372287754537E-43</v>
      </c>
      <c r="AF95" s="5">
        <f t="shared" si="104"/>
        <v>8.5536819283759555E-43</v>
      </c>
      <c r="AG95" s="5">
        <f t="shared" si="104"/>
        <v>1.2653126627975968E-42</v>
      </c>
      <c r="AH95" s="5">
        <f t="shared" si="104"/>
        <v>1.7552571327576477E-42</v>
      </c>
      <c r="AI95" s="5">
        <f t="shared" si="104"/>
        <v>2.3252016027177041E-42</v>
      </c>
      <c r="AJ95" s="5">
        <f t="shared" si="104"/>
        <v>2.9751460726777659E-42</v>
      </c>
      <c r="AK95" s="5">
        <f t="shared" si="104"/>
        <v>3.7050905426377406E-42</v>
      </c>
      <c r="AL95" s="5">
        <f t="shared" si="104"/>
        <v>4.5150350125978028E-42</v>
      </c>
      <c r="AM95" s="5">
        <f t="shared" si="104"/>
        <v>5.404979482557871E-42</v>
      </c>
      <c r="AN95" s="5">
        <f t="shared" si="104"/>
        <v>6.3749239525178229E-42</v>
      </c>
      <c r="AO95" s="5">
        <f t="shared" si="104"/>
        <v>7.4248684224778922E-42</v>
      </c>
      <c r="AP95" s="5">
        <f t="shared" si="104"/>
        <v>8.5548128924379656E-42</v>
      </c>
      <c r="AQ95" s="5">
        <f t="shared" si="102"/>
        <v>9.7647573623980457E-42</v>
      </c>
      <c r="AR95" s="5">
        <f t="shared" si="102"/>
        <v>1.105470183235797E-41</v>
      </c>
      <c r="AS95" s="5">
        <f t="shared" si="102"/>
        <v>1.2424646302318052E-41</v>
      </c>
      <c r="AT95" s="5">
        <f t="shared" si="102"/>
        <v>1.3874590772278137E-41</v>
      </c>
      <c r="AU95" s="5">
        <f t="shared" si="102"/>
        <v>1.3904663636339329E-41</v>
      </c>
      <c r="AV95" s="5">
        <f t="shared" si="102"/>
        <v>1.2453105329797502E-41</v>
      </c>
      <c r="AW95" s="5">
        <f t="shared" si="102"/>
        <v>1.10815470232555E-41</v>
      </c>
      <c r="AX95" s="5">
        <f t="shared" si="102"/>
        <v>9.7899887167135028E-42</v>
      </c>
      <c r="AY95" s="5">
        <f t="shared" si="102"/>
        <v>8.5784304101715117E-42</v>
      </c>
      <c r="AZ95" s="5">
        <f t="shared" si="102"/>
        <v>7.4468721036296573E-42</v>
      </c>
      <c r="BA95" s="5">
        <f t="shared" si="102"/>
        <v>6.3953137970876655E-42</v>
      </c>
      <c r="BB95" s="5">
        <f t="shared" si="102"/>
        <v>5.423755490545681E-42</v>
      </c>
      <c r="BC95" s="5">
        <f t="shared" si="102"/>
        <v>4.5321971840038031E-42</v>
      </c>
      <c r="BD95" s="5">
        <f t="shared" si="102"/>
        <v>3.720638877461819E-42</v>
      </c>
      <c r="BE95" s="5">
        <f t="shared" si="102"/>
        <v>2.9890805709198397E-42</v>
      </c>
      <c r="BF95" s="5">
        <f t="shared" si="102"/>
        <v>2.3375222643778663E-42</v>
      </c>
      <c r="BG95" s="5">
        <f t="shared" si="101"/>
        <v>1.765963957835962E-42</v>
      </c>
      <c r="BH95" s="5">
        <f t="shared" si="101"/>
        <v>1.2744056512939891E-42</v>
      </c>
      <c r="BI95" s="5">
        <f t="shared" si="101"/>
        <v>8.628473447520217E-43</v>
      </c>
      <c r="BJ95" s="5">
        <f t="shared" si="101"/>
        <v>5.3128903821005965E-43</v>
      </c>
      <c r="BK95" s="5">
        <f t="shared" si="101"/>
        <v>2.7973073166812833E-43</v>
      </c>
      <c r="BL95" s="5">
        <f t="shared" si="101"/>
        <v>1.0817242512616723E-43</v>
      </c>
      <c r="BM95" s="5">
        <f t="shared" si="101"/>
        <v>1.661411858421144E-44</v>
      </c>
      <c r="BN95" s="5">
        <f t="shared" si="101"/>
        <v>5.0558120422575426E-45</v>
      </c>
      <c r="BO95" s="5">
        <f t="shared" si="101"/>
        <v>7.3497505500302749E-44</v>
      </c>
      <c r="BP95" s="5">
        <f t="shared" si="101"/>
        <v>2.2193919895835325E-43</v>
      </c>
      <c r="BQ95" s="5">
        <f t="shared" si="101"/>
        <v>4.5038089241640909E-43</v>
      </c>
      <c r="BR95" s="5">
        <f t="shared" si="101"/>
        <v>7.5882258587442822E-43</v>
      </c>
      <c r="BS95" s="5">
        <f t="shared" si="101"/>
        <v>1.1472642793324851E-42</v>
      </c>
      <c r="BT95" s="5">
        <f t="shared" si="101"/>
        <v>1.6157059727905474E-42</v>
      </c>
      <c r="BU95" s="5">
        <f t="shared" si="101"/>
        <v>2.1641476662486146E-42</v>
      </c>
      <c r="BV95" s="5">
        <f t="shared" si="100"/>
        <v>2.7925893597066069E-42</v>
      </c>
      <c r="BW95" s="5">
        <f t="shared" si="100"/>
        <v>3.5010310531645851E-42</v>
      </c>
      <c r="BX95" s="5">
        <f t="shared" si="100"/>
        <v>4.2894727466226493E-42</v>
      </c>
      <c r="BY95" s="5">
        <f t="shared" si="100"/>
        <v>5.1579144400807188E-42</v>
      </c>
      <c r="BZ95" s="5">
        <f t="shared" si="100"/>
        <v>6.1063561335386752E-42</v>
      </c>
      <c r="CA95" s="5">
        <f t="shared" si="100"/>
        <v>7.1347978269967445E-42</v>
      </c>
      <c r="CB95" s="5">
        <f t="shared" si="100"/>
        <v>8.2432395204548205E-42</v>
      </c>
      <c r="CC95" s="5">
        <f t="shared" si="100"/>
        <v>9.4316812139129018E-42</v>
      </c>
      <c r="CD95" s="5">
        <f t="shared" si="100"/>
        <v>1.070012290737083E-41</v>
      </c>
      <c r="CE95" s="5">
        <f t="shared" si="100"/>
        <v>1.2048564600828912E-41</v>
      </c>
      <c r="CF95" s="5">
        <f t="shared" si="100"/>
        <v>1.3477006294286999E-41</v>
      </c>
      <c r="CG95" s="5">
        <f t="shared" si="100"/>
        <v>1.4985447987744907E-41</v>
      </c>
      <c r="CH95" s="5">
        <f t="shared" si="100"/>
        <v>1.6573889681202995E-41</v>
      </c>
      <c r="CI95" s="5">
        <f t="shared" si="100"/>
        <v>1.7541951822179445E-41</v>
      </c>
      <c r="CJ95" s="5">
        <f t="shared" si="100"/>
        <v>1.5906627288977331E-41</v>
      </c>
      <c r="CK95" s="5">
        <f t="shared" si="100"/>
        <v>1.4351302755775401E-41</v>
      </c>
      <c r="CL95" s="5">
        <f t="shared" si="103"/>
        <v>1.2875978222573287E-41</v>
      </c>
      <c r="CM95" s="5">
        <f t="shared" si="103"/>
        <v>1.1480653689371177E-41</v>
      </c>
      <c r="CN95" s="5">
        <f t="shared" si="103"/>
        <v>1.0165329156169072E-41</v>
      </c>
      <c r="CO95" s="5">
        <f t="shared" si="103"/>
        <v>8.9300046229671164E-42</v>
      </c>
      <c r="CP95" s="5">
        <f t="shared" si="103"/>
        <v>7.774680089765012E-42</v>
      </c>
      <c r="CQ95" s="5">
        <f t="shared" si="103"/>
        <v>6.6993555565629143E-42</v>
      </c>
      <c r="CR95" s="5">
        <f t="shared" ref="CR95:DG117" si="107">IF($E95=0, 0, ($E95/ROUND($E95/CR$3,0)-CR$3)^2)</f>
        <v>5.7040310233608207E-42</v>
      </c>
      <c r="CS95" s="5">
        <f t="shared" si="107"/>
        <v>4.7887064901588388E-42</v>
      </c>
      <c r="CT95" s="5">
        <f t="shared" si="107"/>
        <v>3.9533819569567463E-42</v>
      </c>
      <c r="CU95" s="5">
        <f t="shared" si="107"/>
        <v>3.1980574237546597E-42</v>
      </c>
      <c r="CV95" s="5">
        <f t="shared" si="107"/>
        <v>2.5227328905526547E-42</v>
      </c>
      <c r="CW95" s="5">
        <f t="shared" si="107"/>
        <v>1.9274083573505689E-42</v>
      </c>
      <c r="CX95" s="5">
        <f t="shared" si="107"/>
        <v>1.4120838241484885E-42</v>
      </c>
      <c r="CY95" s="5">
        <f t="shared" si="107"/>
        <v>9.7675929094641334E-43</v>
      </c>
      <c r="CZ95" s="5">
        <f t="shared" si="107"/>
        <v>6.2143475774438147E-43</v>
      </c>
      <c r="DA95" s="5">
        <f t="shared" si="107"/>
        <v>3.4611022454230732E-43</v>
      </c>
      <c r="DB95" s="5">
        <f t="shared" si="107"/>
        <v>1.5078569134023848E-43</v>
      </c>
      <c r="DC95" s="5">
        <f t="shared" si="107"/>
        <v>3.5461158138174961E-44</v>
      </c>
      <c r="DD95" s="5">
        <f t="shared" si="107"/>
        <v>1.3662493611618337E-46</v>
      </c>
      <c r="DE95" s="5">
        <f t="shared" si="107"/>
        <v>4.4812091734053647E-44</v>
      </c>
      <c r="DF95" s="5">
        <f t="shared" si="107"/>
        <v>1.6948755853199642E-43</v>
      </c>
      <c r="DG95" s="5">
        <f t="shared" si="107"/>
        <v>3.7416302532991507E-43</v>
      </c>
      <c r="DH95" s="5">
        <f t="shared" si="105"/>
        <v>6.588384921278588E-43</v>
      </c>
    </row>
    <row r="96" spans="2:112" x14ac:dyDescent="0.25">
      <c r="B96" s="5">
        <f>'goccia (12)'!M17</f>
        <v>2.8109101790272704E-18</v>
      </c>
      <c r="D96">
        <f t="shared" si="99"/>
        <v>122</v>
      </c>
      <c r="E96" s="5">
        <f t="shared" si="90"/>
        <v>2.8109101790272704E-18</v>
      </c>
      <c r="F96" s="107">
        <f t="shared" si="91"/>
        <v>28.109101790272703</v>
      </c>
      <c r="G96" s="35"/>
      <c r="H96" s="100">
        <f t="shared" si="92"/>
        <v>1.5616167661262614E-19</v>
      </c>
      <c r="I96" s="35"/>
      <c r="J96" s="6"/>
      <c r="L96" s="5">
        <f t="shared" si="106"/>
        <v>4.2327260489751642E-42</v>
      </c>
      <c r="M96" s="5">
        <f t="shared" si="106"/>
        <v>5.0956696484010761E-42</v>
      </c>
      <c r="N96" s="5">
        <f t="shared" si="106"/>
        <v>6.0386132478268754E-42</v>
      </c>
      <c r="O96" s="5">
        <f t="shared" si="106"/>
        <v>7.0615568472527884E-42</v>
      </c>
      <c r="P96" s="5">
        <f t="shared" si="106"/>
        <v>8.1645004466787067E-42</v>
      </c>
      <c r="Q96" s="5">
        <f t="shared" si="106"/>
        <v>9.3474440461046291E-42</v>
      </c>
      <c r="R96" s="5">
        <f t="shared" si="106"/>
        <v>1.0610387645530401E-41</v>
      </c>
      <c r="S96" s="5">
        <f t="shared" si="106"/>
        <v>1.1953331244956325E-41</v>
      </c>
      <c r="T96" s="5">
        <f t="shared" si="106"/>
        <v>1.3376274844382255E-41</v>
      </c>
      <c r="U96" s="5">
        <f t="shared" si="106"/>
        <v>1.4879218443808191E-41</v>
      </c>
      <c r="V96" s="5">
        <f t="shared" si="106"/>
        <v>1.7319552228079472E-41</v>
      </c>
      <c r="W96" s="5">
        <f t="shared" si="106"/>
        <v>1.5694881583028959E-41</v>
      </c>
      <c r="X96" s="5">
        <f t="shared" si="106"/>
        <v>1.4150210937978451E-41</v>
      </c>
      <c r="Y96" s="5">
        <f t="shared" si="106"/>
        <v>1.268554029292795E-41</v>
      </c>
      <c r="Z96" s="5">
        <f t="shared" si="106"/>
        <v>1.1300869647877614E-41</v>
      </c>
      <c r="AA96" s="5">
        <f t="shared" si="106"/>
        <v>9.9961990028271132E-42</v>
      </c>
      <c r="AB96" s="5">
        <f t="shared" si="104"/>
        <v>8.7715283577766163E-42</v>
      </c>
      <c r="AC96" s="5">
        <f t="shared" si="104"/>
        <v>7.6268577127262598E-42</v>
      </c>
      <c r="AD96" s="5">
        <f t="shared" si="104"/>
        <v>6.5621870676757646E-42</v>
      </c>
      <c r="AE96" s="5">
        <f t="shared" si="104"/>
        <v>5.5775164226252748E-42</v>
      </c>
      <c r="AF96" s="5">
        <f t="shared" si="104"/>
        <v>4.6728457775747903E-42</v>
      </c>
      <c r="AG96" s="5">
        <f t="shared" si="104"/>
        <v>3.8481751325244055E-42</v>
      </c>
      <c r="AH96" s="5">
        <f t="shared" si="104"/>
        <v>3.1035044874739222E-42</v>
      </c>
      <c r="AI96" s="5">
        <f t="shared" si="104"/>
        <v>2.4388338424234445E-42</v>
      </c>
      <c r="AJ96" s="5">
        <f t="shared" si="104"/>
        <v>1.8541631973729715E-42</v>
      </c>
      <c r="AK96" s="5">
        <f t="shared" si="104"/>
        <v>1.3494925523225601E-42</v>
      </c>
      <c r="AL96" s="5">
        <f t="shared" si="104"/>
        <v>9.2482190727208839E-43</v>
      </c>
      <c r="AM96" s="5">
        <f t="shared" si="104"/>
        <v>5.8015126222162196E-43</v>
      </c>
      <c r="AN96" s="5">
        <f t="shared" si="104"/>
        <v>3.1548061717118792E-43</v>
      </c>
      <c r="AO96" s="5">
        <f t="shared" si="104"/>
        <v>1.3080997212072249E-43</v>
      </c>
      <c r="AP96" s="5">
        <f t="shared" si="104"/>
        <v>2.6139327070262376E-44</v>
      </c>
      <c r="AQ96" s="5">
        <f t="shared" si="102"/>
        <v>1.4686820198075733E-45</v>
      </c>
      <c r="AR96" s="5">
        <f t="shared" si="102"/>
        <v>5.6798036969346607E-44</v>
      </c>
      <c r="AS96" s="5">
        <f t="shared" si="102"/>
        <v>1.9212739191889281E-43</v>
      </c>
      <c r="AT96" s="5">
        <f t="shared" si="102"/>
        <v>4.0745674686844434E-43</v>
      </c>
      <c r="AU96" s="5">
        <f t="shared" si="102"/>
        <v>7.0278610181800114E-43</v>
      </c>
      <c r="AV96" s="5">
        <f t="shared" si="102"/>
        <v>1.0781154567675132E-42</v>
      </c>
      <c r="AW96" s="5">
        <f t="shared" si="102"/>
        <v>1.5334448117170709E-42</v>
      </c>
      <c r="AX96" s="5">
        <f t="shared" si="102"/>
        <v>2.0687741666666342E-42</v>
      </c>
      <c r="AY96" s="5">
        <f t="shared" si="102"/>
        <v>2.6841035216162025E-42</v>
      </c>
      <c r="AZ96" s="5">
        <f t="shared" si="102"/>
        <v>3.3794328765656876E-42</v>
      </c>
      <c r="BA96" s="5">
        <f t="shared" si="102"/>
        <v>4.1547622315152573E-42</v>
      </c>
      <c r="BB96" s="5">
        <f t="shared" si="102"/>
        <v>5.0100915864648318E-42</v>
      </c>
      <c r="BC96" s="5">
        <f t="shared" si="102"/>
        <v>5.9454209414142949E-42</v>
      </c>
      <c r="BD96" s="5">
        <f t="shared" si="102"/>
        <v>6.9607502963638699E-42</v>
      </c>
      <c r="BE96" s="5">
        <f t="shared" si="102"/>
        <v>8.0560796513134514E-42</v>
      </c>
      <c r="BF96" s="5">
        <f t="shared" si="102"/>
        <v>9.2314090062630383E-42</v>
      </c>
      <c r="BG96" s="5">
        <f t="shared" si="101"/>
        <v>1.0486738361212474E-41</v>
      </c>
      <c r="BH96" s="5">
        <f t="shared" si="101"/>
        <v>1.1822067716162061E-41</v>
      </c>
      <c r="BI96" s="5">
        <f t="shared" si="101"/>
        <v>1.3237397071111653E-41</v>
      </c>
      <c r="BJ96" s="5">
        <f t="shared" si="101"/>
        <v>1.4732726426061251E-41</v>
      </c>
      <c r="BK96" s="5">
        <f t="shared" si="101"/>
        <v>1.6308055781010659E-41</v>
      </c>
      <c r="BL96" s="5">
        <f t="shared" si="101"/>
        <v>1.796338513596026E-41</v>
      </c>
      <c r="BM96" s="5">
        <f t="shared" si="101"/>
        <v>1.9698714490909863E-41</v>
      </c>
      <c r="BN96" s="5">
        <f t="shared" si="101"/>
        <v>2.0681189554424238E-41</v>
      </c>
      <c r="BO96" s="5">
        <f t="shared" si="101"/>
        <v>1.8902126518488407E-41</v>
      </c>
      <c r="BP96" s="5">
        <f t="shared" si="101"/>
        <v>1.7203063482552579E-41</v>
      </c>
      <c r="BQ96" s="5">
        <f t="shared" si="101"/>
        <v>1.5584000446616756E-41</v>
      </c>
      <c r="BR96" s="5">
        <f t="shared" si="101"/>
        <v>1.404493741068112E-41</v>
      </c>
      <c r="BS96" s="5">
        <f t="shared" si="101"/>
        <v>1.25858743747453E-41</v>
      </c>
      <c r="BT96" s="5">
        <f t="shared" si="101"/>
        <v>1.1206811338809483E-41</v>
      </c>
      <c r="BU96" s="5">
        <f t="shared" si="101"/>
        <v>9.9077483028736733E-42</v>
      </c>
      <c r="BV96" s="5">
        <f t="shared" si="100"/>
        <v>8.6886852669380106E-42</v>
      </c>
      <c r="BW96" s="5">
        <f t="shared" si="100"/>
        <v>7.5496222310023328E-42</v>
      </c>
      <c r="BX96" s="5">
        <f t="shared" si="100"/>
        <v>6.490559195066519E-42</v>
      </c>
      <c r="BY96" s="5">
        <f t="shared" si="100"/>
        <v>5.5114961591307111E-42</v>
      </c>
      <c r="BZ96" s="5">
        <f t="shared" si="100"/>
        <v>4.6124331231950111E-42</v>
      </c>
      <c r="CA96" s="5">
        <f t="shared" si="100"/>
        <v>3.7933700872592037E-42</v>
      </c>
      <c r="CB96" s="5">
        <f t="shared" si="100"/>
        <v>3.0543070513234016E-42</v>
      </c>
      <c r="CC96" s="5">
        <f t="shared" si="100"/>
        <v>2.3952440153876052E-42</v>
      </c>
      <c r="CD96" s="5">
        <f t="shared" si="100"/>
        <v>1.8161809794518785E-42</v>
      </c>
      <c r="CE96" s="5">
        <f t="shared" si="100"/>
        <v>1.3171179435160829E-42</v>
      </c>
      <c r="CF96" s="5">
        <f t="shared" si="100"/>
        <v>8.9805490758029246E-43</v>
      </c>
      <c r="CG96" s="5">
        <f t="shared" si="100"/>
        <v>5.5899187164454331E-43</v>
      </c>
      <c r="CH96" s="5">
        <f t="shared" si="100"/>
        <v>2.999288357087539E-43</v>
      </c>
      <c r="CI96" s="5">
        <f t="shared" si="100"/>
        <v>1.2086579977296977E-43</v>
      </c>
      <c r="CJ96" s="5">
        <f t="shared" si="100"/>
        <v>2.1802763837190965E-44</v>
      </c>
      <c r="CK96" s="5">
        <f t="shared" si="100"/>
        <v>2.7397279014149413E-45</v>
      </c>
      <c r="CL96" s="5">
        <f t="shared" si="103"/>
        <v>6.3676691965637119E-44</v>
      </c>
      <c r="CM96" s="5">
        <f t="shared" si="103"/>
        <v>2.0461365602986461E-43</v>
      </c>
      <c r="CN96" s="5">
        <f t="shared" si="103"/>
        <v>4.2555062009409742E-43</v>
      </c>
      <c r="CO96" s="5">
        <f t="shared" si="103"/>
        <v>7.2648758415829455E-43</v>
      </c>
      <c r="CP96" s="5">
        <f t="shared" si="103"/>
        <v>1.1074245482225282E-42</v>
      </c>
      <c r="CQ96" s="5">
        <f t="shared" si="103"/>
        <v>1.5683615122867673E-42</v>
      </c>
      <c r="CR96" s="5">
        <f t="shared" si="107"/>
        <v>2.1092984763510118E-42</v>
      </c>
      <c r="CS96" s="5">
        <f t="shared" si="107"/>
        <v>2.7302354404151821E-42</v>
      </c>
      <c r="CT96" s="5">
        <f t="shared" si="107"/>
        <v>3.4311724044794274E-42</v>
      </c>
      <c r="CU96" s="5">
        <f t="shared" si="107"/>
        <v>4.2121093685436784E-42</v>
      </c>
      <c r="CV96" s="5">
        <f t="shared" si="107"/>
        <v>5.0730463326078258E-42</v>
      </c>
      <c r="CW96" s="5">
        <f t="shared" si="107"/>
        <v>6.0139832966720773E-42</v>
      </c>
      <c r="CX96" s="5">
        <f t="shared" si="107"/>
        <v>7.0349202607363348E-42</v>
      </c>
      <c r="CY96" s="5">
        <f t="shared" si="107"/>
        <v>8.1358572248005964E-42</v>
      </c>
      <c r="CZ96" s="5">
        <f t="shared" si="107"/>
        <v>9.316794188864718E-42</v>
      </c>
      <c r="DA96" s="5">
        <f t="shared" si="107"/>
        <v>1.0577731152928981E-41</v>
      </c>
      <c r="DB96" s="5">
        <f t="shared" si="107"/>
        <v>1.1918668116993249E-41</v>
      </c>
      <c r="DC96" s="5">
        <f t="shared" si="107"/>
        <v>1.3339605081057524E-41</v>
      </c>
      <c r="DD96" s="5">
        <f t="shared" si="107"/>
        <v>1.4840542045121617E-41</v>
      </c>
      <c r="DE96" s="5">
        <f t="shared" si="107"/>
        <v>1.6421479009185893E-41</v>
      </c>
      <c r="DF96" s="5">
        <f t="shared" si="107"/>
        <v>1.8082415973250173E-41</v>
      </c>
      <c r="DG96" s="5">
        <f t="shared" si="107"/>
        <v>1.9823352937314243E-41</v>
      </c>
      <c r="DH96" s="5">
        <f t="shared" si="105"/>
        <v>2.1644289901378526E-41</v>
      </c>
    </row>
    <row r="97" spans="2:112" x14ac:dyDescent="0.25">
      <c r="B97" s="5">
        <f>'goccia (12)'!M18</f>
        <v>3.1649417344191201E-18</v>
      </c>
      <c r="D97">
        <f t="shared" si="99"/>
        <v>123</v>
      </c>
      <c r="E97" s="5">
        <f t="shared" si="90"/>
        <v>3.1649417344191201E-18</v>
      </c>
      <c r="F97" s="107">
        <f t="shared" si="91"/>
        <v>31.6494173441912</v>
      </c>
      <c r="G97" s="35"/>
      <c r="H97" s="100">
        <f t="shared" si="92"/>
        <v>1.5071151116281525E-19</v>
      </c>
      <c r="I97" s="35"/>
      <c r="J97" s="6"/>
      <c r="L97" s="5">
        <f t="shared" si="106"/>
        <v>5.0624813481072019E-43</v>
      </c>
      <c r="M97" s="5">
        <f t="shared" si="106"/>
        <v>2.6164366968461033E-43</v>
      </c>
      <c r="N97" s="5">
        <f t="shared" si="106"/>
        <v>9.7039204558520738E-44</v>
      </c>
      <c r="O97" s="5">
        <f t="shared" si="106"/>
        <v>1.2434739432411847E-44</v>
      </c>
      <c r="P97" s="5">
        <f t="shared" si="106"/>
        <v>7.8302743063082655E-45</v>
      </c>
      <c r="Q97" s="5">
        <f t="shared" si="106"/>
        <v>8.322580918021E-44</v>
      </c>
      <c r="R97" s="5">
        <f t="shared" si="106"/>
        <v>2.3862134405409354E-43</v>
      </c>
      <c r="S97" s="5">
        <f t="shared" si="106"/>
        <v>4.7401687892799626E-43</v>
      </c>
      <c r="T97" s="5">
        <f t="shared" si="106"/>
        <v>7.894124138019043E-43</v>
      </c>
      <c r="U97" s="5">
        <f t="shared" si="106"/>
        <v>1.1848079486758176E-42</v>
      </c>
      <c r="V97" s="5">
        <f t="shared" si="106"/>
        <v>1.6602034835496741E-42</v>
      </c>
      <c r="W97" s="5">
        <f t="shared" si="106"/>
        <v>2.2155990184235885E-42</v>
      </c>
      <c r="X97" s="5">
        <f t="shared" si="106"/>
        <v>2.8509945532975083E-42</v>
      </c>
      <c r="Y97" s="5">
        <f t="shared" si="106"/>
        <v>3.5663900881714331E-42</v>
      </c>
      <c r="Z97" s="5">
        <f t="shared" si="106"/>
        <v>4.3617856230452632E-42</v>
      </c>
      <c r="AA97" s="5">
        <f t="shared" si="106"/>
        <v>5.2371811579191891E-42</v>
      </c>
      <c r="AB97" s="5">
        <f t="shared" si="104"/>
        <v>6.1925766927931203E-42</v>
      </c>
      <c r="AC97" s="5">
        <f t="shared" si="104"/>
        <v>7.227972227666927E-42</v>
      </c>
      <c r="AD97" s="5">
        <f t="shared" si="104"/>
        <v>8.34336776254086E-42</v>
      </c>
      <c r="AE97" s="5">
        <f t="shared" si="104"/>
        <v>9.5387632974147971E-42</v>
      </c>
      <c r="AF97" s="5">
        <f t="shared" si="104"/>
        <v>1.081415883228874E-41</v>
      </c>
      <c r="AG97" s="5">
        <f t="shared" si="104"/>
        <v>1.216955436716252E-41</v>
      </c>
      <c r="AH97" s="5">
        <f t="shared" si="104"/>
        <v>1.4800076238555966E-41</v>
      </c>
      <c r="AI97" s="5">
        <f t="shared" si="104"/>
        <v>1.3301241550173518E-41</v>
      </c>
      <c r="AJ97" s="5">
        <f t="shared" si="104"/>
        <v>1.1882406861791078E-41</v>
      </c>
      <c r="AK97" s="5">
        <f t="shared" si="104"/>
        <v>1.0543572173408796E-41</v>
      </c>
      <c r="AL97" s="5">
        <f t="shared" si="104"/>
        <v>9.2847374850263558E-42</v>
      </c>
      <c r="AM97" s="5">
        <f t="shared" si="104"/>
        <v>8.1059027966439195E-42</v>
      </c>
      <c r="AN97" s="5">
        <f t="shared" si="104"/>
        <v>7.0070681082616173E-42</v>
      </c>
      <c r="AO97" s="5">
        <f t="shared" si="104"/>
        <v>5.9882334198791827E-42</v>
      </c>
      <c r="AP97" s="5">
        <f t="shared" si="104"/>
        <v>5.0493987314967529E-42</v>
      </c>
      <c r="AQ97" s="5">
        <f t="shared" si="102"/>
        <v>4.190564043114329E-42</v>
      </c>
      <c r="AR97" s="5">
        <f t="shared" si="102"/>
        <v>3.4117293547319991E-42</v>
      </c>
      <c r="AS97" s="5">
        <f t="shared" si="102"/>
        <v>2.712894666349576E-42</v>
      </c>
      <c r="AT97" s="5">
        <f t="shared" si="102"/>
        <v>2.0940599779671583E-42</v>
      </c>
      <c r="AU97" s="5">
        <f t="shared" si="102"/>
        <v>1.555225289584746E-42</v>
      </c>
      <c r="AV97" s="5">
        <f t="shared" si="102"/>
        <v>1.0963906012023893E-42</v>
      </c>
      <c r="AW97" s="5">
        <f t="shared" si="102"/>
        <v>7.1755591281997773E-43</v>
      </c>
      <c r="AX97" s="5">
        <f t="shared" si="102"/>
        <v>4.1872122443757167E-43</v>
      </c>
      <c r="AY97" s="5">
        <f t="shared" si="102"/>
        <v>1.9988653605517085E-43</v>
      </c>
      <c r="AZ97" s="5">
        <f t="shared" si="102"/>
        <v>6.1051847672787219E-44</v>
      </c>
      <c r="BA97" s="5">
        <f t="shared" si="102"/>
        <v>2.2171592903873964E-45</v>
      </c>
      <c r="BB97" s="5">
        <f t="shared" si="102"/>
        <v>2.3382470907992881E-44</v>
      </c>
      <c r="BC97" s="5">
        <f t="shared" si="102"/>
        <v>1.2454778252558669E-43</v>
      </c>
      <c r="BD97" s="5">
        <f t="shared" si="102"/>
        <v>3.0571309414319316E-43</v>
      </c>
      <c r="BE97" s="5">
        <f t="shared" si="102"/>
        <v>5.6687840576080491E-43</v>
      </c>
      <c r="BF97" s="5">
        <f t="shared" ref="BF97:BU112" si="108">IF($E97=0, 0, ($E97/ROUND($E97/BF$3,0)-BF$3)^2)</f>
        <v>9.0804371737842209E-43</v>
      </c>
      <c r="BG97" s="5">
        <f t="shared" si="108"/>
        <v>1.3292090289959889E-42</v>
      </c>
      <c r="BH97" s="5">
        <f t="shared" si="108"/>
        <v>1.830374340613607E-42</v>
      </c>
      <c r="BI97" s="5">
        <f t="shared" si="108"/>
        <v>2.4115396522312306E-42</v>
      </c>
      <c r="BJ97" s="5">
        <f t="shared" si="108"/>
        <v>3.0727049638488595E-42</v>
      </c>
      <c r="BK97" s="5">
        <f t="shared" si="108"/>
        <v>3.8138702754663991E-42</v>
      </c>
      <c r="BL97" s="5">
        <f t="shared" si="108"/>
        <v>4.6350355870840288E-42</v>
      </c>
      <c r="BM97" s="5">
        <f t="shared" si="108"/>
        <v>5.5362008987016639E-42</v>
      </c>
      <c r="BN97" s="5">
        <f t="shared" si="108"/>
        <v>6.5173662103191813E-42</v>
      </c>
      <c r="BO97" s="5">
        <f t="shared" si="108"/>
        <v>7.5785315219368169E-42</v>
      </c>
      <c r="BP97" s="5">
        <f t="shared" si="108"/>
        <v>8.719696833554459E-42</v>
      </c>
      <c r="BQ97" s="5">
        <f t="shared" si="108"/>
        <v>9.9408621451721053E-42</v>
      </c>
      <c r="BR97" s="5">
        <f t="shared" si="108"/>
        <v>1.1242027456789596E-41</v>
      </c>
      <c r="BS97" s="5">
        <f t="shared" si="108"/>
        <v>1.2623192768407244E-41</v>
      </c>
      <c r="BT97" s="5">
        <f t="shared" si="108"/>
        <v>1.4084358080024896E-41</v>
      </c>
      <c r="BU97" s="5">
        <f t="shared" si="108"/>
        <v>1.5625523391642555E-41</v>
      </c>
      <c r="BV97" s="5">
        <f t="shared" si="100"/>
        <v>1.7437980112560084E-41</v>
      </c>
      <c r="BW97" s="5">
        <f t="shared" si="100"/>
        <v>1.5807627808999799E-41</v>
      </c>
      <c r="BX97" s="5">
        <f t="shared" si="100"/>
        <v>1.4257275505439317E-41</v>
      </c>
      <c r="BY97" s="5">
        <f t="shared" si="100"/>
        <v>1.2786923201878841E-41</v>
      </c>
      <c r="BZ97" s="5">
        <f t="shared" si="100"/>
        <v>1.1396570898318534E-41</v>
      </c>
      <c r="CA97" s="5">
        <f t="shared" si="100"/>
        <v>1.0086218594758061E-41</v>
      </c>
      <c r="CB97" s="5">
        <f t="shared" si="100"/>
        <v>8.8558662911975912E-42</v>
      </c>
      <c r="CC97" s="5">
        <f t="shared" si="100"/>
        <v>7.7055139876371282E-42</v>
      </c>
      <c r="CD97" s="5">
        <f t="shared" si="100"/>
        <v>6.6351616840767929E-42</v>
      </c>
      <c r="CE97" s="5">
        <f t="shared" si="100"/>
        <v>5.644809380516331E-42</v>
      </c>
      <c r="CF97" s="5">
        <f t="shared" si="100"/>
        <v>4.7344570769558733E-42</v>
      </c>
      <c r="CG97" s="5">
        <f t="shared" si="100"/>
        <v>3.9041047733955164E-42</v>
      </c>
      <c r="CH97" s="5">
        <f t="shared" si="100"/>
        <v>3.1537524698350597E-42</v>
      </c>
      <c r="CI97" s="5">
        <f t="shared" si="100"/>
        <v>2.4834001662746087E-42</v>
      </c>
      <c r="CJ97" s="5">
        <f t="shared" si="100"/>
        <v>1.8930478627141631E-42</v>
      </c>
      <c r="CK97" s="5">
        <f t="shared" si="100"/>
        <v>1.382695559153779E-42</v>
      </c>
      <c r="CL97" s="5">
        <f t="shared" si="103"/>
        <v>9.523432555933343E-43</v>
      </c>
      <c r="CM97" s="5">
        <f t="shared" si="103"/>
        <v>6.0199095203289471E-43</v>
      </c>
      <c r="CN97" s="5">
        <f t="shared" si="103"/>
        <v>3.3163864847246051E-43</v>
      </c>
      <c r="CO97" s="5">
        <f t="shared" si="103"/>
        <v>1.4128634491204971E-43</v>
      </c>
      <c r="CP97" s="5">
        <f t="shared" si="103"/>
        <v>3.0934041351616506E-44</v>
      </c>
      <c r="CQ97" s="5">
        <f t="shared" si="103"/>
        <v>5.8173779118860817E-46</v>
      </c>
      <c r="CR97" s="5">
        <f t="shared" si="107"/>
        <v>5.0229434230766025E-44</v>
      </c>
      <c r="CS97" s="5">
        <f t="shared" si="107"/>
        <v>1.7987713067032834E-43</v>
      </c>
      <c r="CT97" s="5">
        <f t="shared" si="107"/>
        <v>3.8952482710990676E-43</v>
      </c>
      <c r="CU97" s="5">
        <f t="shared" si="107"/>
        <v>6.7917252354949048E-43</v>
      </c>
      <c r="CV97" s="5">
        <f t="shared" si="107"/>
        <v>1.0488202199890302E-42</v>
      </c>
      <c r="CW97" s="5">
        <f t="shared" si="107"/>
        <v>1.4984679164286149E-42</v>
      </c>
      <c r="CX97" s="5">
        <f t="shared" si="107"/>
        <v>2.0281156128682048E-42</v>
      </c>
      <c r="CY97" s="5">
        <f t="shared" si="107"/>
        <v>2.6377633093078001E-42</v>
      </c>
      <c r="CZ97" s="5">
        <f t="shared" si="107"/>
        <v>3.3274110057473131E-42</v>
      </c>
      <c r="DA97" s="5">
        <f t="shared" si="107"/>
        <v>4.0970587021869095E-42</v>
      </c>
      <c r="DB97" s="5">
        <f t="shared" si="107"/>
        <v>4.9467063986265113E-42</v>
      </c>
      <c r="DC97" s="5">
        <f t="shared" si="107"/>
        <v>5.8763540950661184E-42</v>
      </c>
      <c r="DD97" s="5">
        <f t="shared" si="107"/>
        <v>6.8860017915056034E-42</v>
      </c>
      <c r="DE97" s="5">
        <f t="shared" si="107"/>
        <v>7.9756494879452123E-42</v>
      </c>
      <c r="DF97" s="5">
        <f t="shared" si="107"/>
        <v>9.1452971843848253E-42</v>
      </c>
      <c r="DG97" s="5">
        <f t="shared" si="107"/>
        <v>1.0394944880824288E-41</v>
      </c>
      <c r="DH97" s="5">
        <f t="shared" si="105"/>
        <v>1.1724592577263903E-41</v>
      </c>
    </row>
    <row r="98" spans="2:112" x14ac:dyDescent="0.25">
      <c r="B98" s="5">
        <f>'goccia (12)'!M19</f>
        <v>3.4273044049327198E-18</v>
      </c>
      <c r="D98">
        <f t="shared" si="99"/>
        <v>124</v>
      </c>
      <c r="E98" s="5">
        <f t="shared" si="90"/>
        <v>3.4273044049327198E-18</v>
      </c>
      <c r="F98" s="107">
        <f t="shared" si="91"/>
        <v>34.273044049327197</v>
      </c>
      <c r="G98" s="35"/>
      <c r="H98" s="100">
        <f t="shared" si="92"/>
        <v>1.5578656386057818E-19</v>
      </c>
      <c r="I98" s="35"/>
      <c r="J98" s="6"/>
      <c r="L98" s="5">
        <f t="shared" si="106"/>
        <v>9.7370517099801712E-43</v>
      </c>
      <c r="M98" s="5">
        <f t="shared" si="106"/>
        <v>1.4084111721681225E-42</v>
      </c>
      <c r="N98" s="5">
        <f t="shared" si="106"/>
        <v>1.9231171733381663E-42</v>
      </c>
      <c r="O98" s="5">
        <f t="shared" si="106"/>
        <v>2.5178231745082727E-42</v>
      </c>
      <c r="P98" s="5">
        <f t="shared" si="106"/>
        <v>3.1925291756783844E-42</v>
      </c>
      <c r="Q98" s="5">
        <f t="shared" si="106"/>
        <v>3.9472351768485014E-42</v>
      </c>
      <c r="R98" s="5">
        <f t="shared" si="106"/>
        <v>4.781941178018518E-42</v>
      </c>
      <c r="S98" s="5">
        <f t="shared" si="106"/>
        <v>5.6966471791886362E-42</v>
      </c>
      <c r="T98" s="5">
        <f t="shared" si="106"/>
        <v>6.6913531803587591E-42</v>
      </c>
      <c r="U98" s="5">
        <f t="shared" si="106"/>
        <v>7.7660591815288879E-42</v>
      </c>
      <c r="V98" s="5">
        <f t="shared" si="106"/>
        <v>8.9207651826988781E-42</v>
      </c>
      <c r="W98" s="5">
        <f t="shared" si="106"/>
        <v>1.0155471183869007E-41</v>
      </c>
      <c r="X98" s="5">
        <f t="shared" si="106"/>
        <v>1.1468814781774139E-41</v>
      </c>
      <c r="Y98" s="5">
        <f t="shared" si="106"/>
        <v>1.0154189237542826E-41</v>
      </c>
      <c r="Z98" s="5">
        <f t="shared" si="106"/>
        <v>8.9195636933116644E-42</v>
      </c>
      <c r="AA98" s="5">
        <f t="shared" si="106"/>
        <v>7.7649381490803535E-42</v>
      </c>
      <c r="AB98" s="5">
        <f t="shared" si="104"/>
        <v>6.6903126048490493E-42</v>
      </c>
      <c r="AC98" s="5">
        <f t="shared" si="104"/>
        <v>5.6956870606178639E-42</v>
      </c>
      <c r="AD98" s="5">
        <f t="shared" si="104"/>
        <v>4.7810615163865595E-42</v>
      </c>
      <c r="AE98" s="5">
        <f t="shared" si="104"/>
        <v>3.9464359721552611E-42</v>
      </c>
      <c r="AF98" s="5">
        <f t="shared" si="104"/>
        <v>3.1918104279239674E-42</v>
      </c>
      <c r="AG98" s="5">
        <f t="shared" si="104"/>
        <v>2.5171848836927555E-42</v>
      </c>
      <c r="AH98" s="5">
        <f t="shared" si="104"/>
        <v>1.922559339461463E-42</v>
      </c>
      <c r="AI98" s="5">
        <f t="shared" si="104"/>
        <v>1.4079337952301758E-42</v>
      </c>
      <c r="AJ98" s="5">
        <f t="shared" si="104"/>
        <v>9.7330825099889375E-43</v>
      </c>
      <c r="AK98" s="5">
        <f t="shared" si="104"/>
        <v>6.1868270676765506E-43</v>
      </c>
      <c r="AL98" s="5">
        <f t="shared" si="104"/>
        <v>3.4405716253637416E-43</v>
      </c>
      <c r="AM98" s="5">
        <f t="shared" si="104"/>
        <v>1.4943161830509854E-43</v>
      </c>
      <c r="AN98" s="5">
        <f t="shared" si="104"/>
        <v>3.4806074073837205E-44</v>
      </c>
      <c r="AO98" s="5">
        <f t="shared" si="104"/>
        <v>1.8052984256257543E-46</v>
      </c>
      <c r="AP98" s="5">
        <f t="shared" si="104"/>
        <v>4.5554985611293259E-44</v>
      </c>
      <c r="AQ98" s="5">
        <f t="shared" ref="AQ98:BF113" si="109">IF($E98=0, 0, ($E98/ROUND($E98/AQ$3,0)-AQ$3)^2)</f>
        <v>1.7092944138002927E-43</v>
      </c>
      <c r="AR98" s="5">
        <f t="shared" si="109"/>
        <v>3.7630389714874105E-43</v>
      </c>
      <c r="AS98" s="5">
        <f t="shared" si="109"/>
        <v>6.6167835291747804E-43</v>
      </c>
      <c r="AT98" s="5">
        <f t="shared" si="109"/>
        <v>1.0270528086862203E-42</v>
      </c>
      <c r="AU98" s="5">
        <f t="shared" si="109"/>
        <v>1.4724272644549679E-42</v>
      </c>
      <c r="AV98" s="5">
        <f t="shared" si="109"/>
        <v>1.9978017202236529E-42</v>
      </c>
      <c r="AW98" s="5">
        <f t="shared" si="109"/>
        <v>2.6031761759924013E-42</v>
      </c>
      <c r="AX98" s="5">
        <f t="shared" si="109"/>
        <v>3.2885506317611551E-42</v>
      </c>
      <c r="AY98" s="5">
        <f t="shared" si="109"/>
        <v>4.0539250875299145E-42</v>
      </c>
      <c r="AZ98" s="5">
        <f t="shared" si="109"/>
        <v>4.8992995432985728E-42</v>
      </c>
      <c r="BA98" s="5">
        <f t="shared" si="109"/>
        <v>5.8246739990673327E-42</v>
      </c>
      <c r="BB98" s="5">
        <f t="shared" si="109"/>
        <v>6.8300484548360986E-42</v>
      </c>
      <c r="BC98" s="5">
        <f t="shared" si="109"/>
        <v>7.9154229106047334E-42</v>
      </c>
      <c r="BD98" s="5">
        <f t="shared" si="109"/>
        <v>9.0807973663734998E-42</v>
      </c>
      <c r="BE98" s="5">
        <f t="shared" si="109"/>
        <v>1.0326171822142272E-41</v>
      </c>
      <c r="BF98" s="5">
        <f t="shared" si="109"/>
        <v>1.1651546277911049E-41</v>
      </c>
      <c r="BG98" s="5">
        <f t="shared" si="108"/>
        <v>1.3056920733679658E-41</v>
      </c>
      <c r="BH98" s="5">
        <f t="shared" si="108"/>
        <v>1.2995820694370137E-41</v>
      </c>
      <c r="BI98" s="5">
        <f t="shared" si="108"/>
        <v>1.1593832028984951E-41</v>
      </c>
      <c r="BJ98" s="5">
        <f t="shared" si="108"/>
        <v>1.0271843363599771E-41</v>
      </c>
      <c r="BK98" s="5">
        <f t="shared" si="108"/>
        <v>9.0298546982147379E-42</v>
      </c>
      <c r="BL98" s="5">
        <f t="shared" si="108"/>
        <v>7.8678660328295577E-42</v>
      </c>
      <c r="BM98" s="5">
        <f t="shared" si="108"/>
        <v>6.7858773674443828E-42</v>
      </c>
      <c r="BN98" s="5">
        <f t="shared" si="108"/>
        <v>5.7838887020593279E-42</v>
      </c>
      <c r="BO98" s="5">
        <f t="shared" si="108"/>
        <v>4.8619000366741542E-42</v>
      </c>
      <c r="BP98" s="5">
        <f t="shared" si="108"/>
        <v>4.0199113712889851E-42</v>
      </c>
      <c r="BQ98" s="5">
        <f t="shared" si="108"/>
        <v>3.2579227059038214E-42</v>
      </c>
      <c r="BR98" s="5">
        <f t="shared" si="108"/>
        <v>2.5759340405187401E-42</v>
      </c>
      <c r="BS98" s="5">
        <f t="shared" si="108"/>
        <v>1.9739453751335775E-42</v>
      </c>
      <c r="BT98" s="5">
        <f t="shared" si="108"/>
        <v>1.4519567097484203E-42</v>
      </c>
      <c r="BU98" s="5">
        <f t="shared" si="108"/>
        <v>1.009968044363268E-42</v>
      </c>
      <c r="BV98" s="5">
        <f t="shared" si="100"/>
        <v>6.4797937897816011E-43</v>
      </c>
      <c r="BW98" s="5">
        <f t="shared" si="100"/>
        <v>3.6599071359303816E-43</v>
      </c>
      <c r="BX98" s="5">
        <f t="shared" si="100"/>
        <v>1.6400204820788273E-43</v>
      </c>
      <c r="BY98" s="5">
        <f t="shared" si="100"/>
        <v>4.2013382822732657E-44</v>
      </c>
      <c r="BZ98" s="5">
        <f t="shared" si="100"/>
        <v>2.4717437588127898E-47</v>
      </c>
      <c r="CA98" s="5">
        <f t="shared" si="100"/>
        <v>3.803605205243904E-44</v>
      </c>
      <c r="CB98" s="5">
        <f t="shared" si="100"/>
        <v>1.5604738666729527E-43</v>
      </c>
      <c r="CC98" s="5">
        <f t="shared" si="100"/>
        <v>3.5405872128215679E-43</v>
      </c>
      <c r="CD98" s="5">
        <f t="shared" si="100"/>
        <v>6.3207005589698534E-43</v>
      </c>
      <c r="CE98" s="5">
        <f t="shared" si="100"/>
        <v>9.9008139051184783E-43</v>
      </c>
      <c r="CF98" s="5">
        <f t="shared" si="100"/>
        <v>1.4280927251267157E-42</v>
      </c>
      <c r="CG98" s="5">
        <f t="shared" si="100"/>
        <v>1.9461040597415216E-42</v>
      </c>
      <c r="CH98" s="5">
        <f t="shared" si="100"/>
        <v>2.5441153943563904E-42</v>
      </c>
      <c r="CI98" s="5">
        <f t="shared" si="100"/>
        <v>3.2221267289712649E-42</v>
      </c>
      <c r="CJ98" s="5">
        <f t="shared" si="100"/>
        <v>3.9801380635861441E-42</v>
      </c>
      <c r="CK98" s="5">
        <f t="shared" si="100"/>
        <v>4.8181493982009234E-42</v>
      </c>
      <c r="CL98" s="5">
        <f t="shared" si="103"/>
        <v>5.7361607328158037E-42</v>
      </c>
      <c r="CM98" s="5">
        <f t="shared" si="103"/>
        <v>6.73417206743069E-42</v>
      </c>
      <c r="CN98" s="5">
        <f t="shared" si="103"/>
        <v>7.8121834020455803E-42</v>
      </c>
      <c r="CO98" s="5">
        <f t="shared" si="103"/>
        <v>8.9701947366603333E-42</v>
      </c>
      <c r="CP98" s="5">
        <f t="shared" si="103"/>
        <v>1.0208206071275225E-41</v>
      </c>
      <c r="CQ98" s="5">
        <f t="shared" si="103"/>
        <v>1.1526217405890123E-41</v>
      </c>
      <c r="CR98" s="5">
        <f t="shared" si="107"/>
        <v>1.2924228740505026E-41</v>
      </c>
      <c r="CS98" s="5">
        <f t="shared" si="107"/>
        <v>1.4402240075119749E-41</v>
      </c>
      <c r="CT98" s="5">
        <f t="shared" si="107"/>
        <v>1.734905970298644E-41</v>
      </c>
      <c r="CU98" s="5">
        <f t="shared" si="107"/>
        <v>1.5722971604331988E-41</v>
      </c>
      <c r="CV98" s="5">
        <f t="shared" si="107"/>
        <v>1.4176883505677723E-41</v>
      </c>
      <c r="CW98" s="5">
        <f t="shared" si="107"/>
        <v>1.2710795407023272E-41</v>
      </c>
      <c r="CX98" s="5">
        <f t="shared" si="107"/>
        <v>1.1324707308368827E-41</v>
      </c>
      <c r="CY98" s="5">
        <f t="shared" si="107"/>
        <v>1.0018619209714388E-41</v>
      </c>
      <c r="CZ98" s="5">
        <f t="shared" si="107"/>
        <v>8.7925311110600952E-42</v>
      </c>
      <c r="DA98" s="5">
        <f t="shared" si="107"/>
        <v>7.6464430124056563E-42</v>
      </c>
      <c r="DB98" s="5">
        <f t="shared" si="107"/>
        <v>6.5803549137512227E-42</v>
      </c>
      <c r="DC98" s="5">
        <f t="shared" si="107"/>
        <v>5.5942668150967944E-42</v>
      </c>
      <c r="DD98" s="5">
        <f t="shared" si="107"/>
        <v>4.6881787164424754E-42</v>
      </c>
      <c r="DE98" s="5">
        <f t="shared" si="107"/>
        <v>3.8620906177880477E-42</v>
      </c>
      <c r="DF98" s="5">
        <f t="shared" si="107"/>
        <v>3.1160025191336259E-42</v>
      </c>
      <c r="DG98" s="5">
        <f t="shared" si="107"/>
        <v>2.4499144204792843E-42</v>
      </c>
      <c r="DH98" s="5">
        <f t="shared" si="105"/>
        <v>1.863826321824863E-42</v>
      </c>
    </row>
    <row r="99" spans="2:112" x14ac:dyDescent="0.25">
      <c r="B99" s="5">
        <f>'goccia (12)'!S16</f>
        <v>3.6034255857969484E-18</v>
      </c>
      <c r="D99">
        <f t="shared" si="99"/>
        <v>125</v>
      </c>
      <c r="E99" s="5">
        <f t="shared" si="90"/>
        <v>3.6034255857969484E-18</v>
      </c>
      <c r="F99" s="107">
        <f t="shared" si="91"/>
        <v>36.034255857969484</v>
      </c>
      <c r="G99" s="35"/>
      <c r="H99" s="69">
        <f t="shared" si="92"/>
        <v>1.5014273274153952E-19</v>
      </c>
      <c r="I99" s="35"/>
      <c r="J99" s="6"/>
      <c r="L99" s="5">
        <f t="shared" si="106"/>
        <v>2.0372635507389442E-44</v>
      </c>
      <c r="M99" s="5">
        <f t="shared" si="106"/>
        <v>3.2795388915793665E-45</v>
      </c>
      <c r="N99" s="5">
        <f t="shared" si="106"/>
        <v>6.6186442275762215E-44</v>
      </c>
      <c r="O99" s="5">
        <f t="shared" si="106"/>
        <v>2.0909334565995315E-43</v>
      </c>
      <c r="P99" s="5">
        <f t="shared" si="106"/>
        <v>4.320002490441494E-43</v>
      </c>
      <c r="Q99" s="5">
        <f t="shared" si="106"/>
        <v>7.3490715242835084E-43</v>
      </c>
      <c r="R99" s="5">
        <f t="shared" si="106"/>
        <v>1.1178140558125069E-42</v>
      </c>
      <c r="S99" s="5">
        <f t="shared" si="106"/>
        <v>1.5807209591967095E-42</v>
      </c>
      <c r="T99" s="5">
        <f t="shared" si="106"/>
        <v>2.1236278625809174E-42</v>
      </c>
      <c r="U99" s="5">
        <f t="shared" si="106"/>
        <v>2.7465347659651305E-42</v>
      </c>
      <c r="V99" s="5">
        <f t="shared" si="106"/>
        <v>3.4494416693492592E-42</v>
      </c>
      <c r="W99" s="5">
        <f t="shared" si="106"/>
        <v>4.2323485727334735E-42</v>
      </c>
      <c r="X99" s="5">
        <f t="shared" si="106"/>
        <v>5.0952554761176931E-42</v>
      </c>
      <c r="Y99" s="5">
        <f t="shared" si="106"/>
        <v>6.0381623795019175E-42</v>
      </c>
      <c r="Z99" s="5">
        <f t="shared" si="106"/>
        <v>7.0610692828860204E-42</v>
      </c>
      <c r="AA99" s="5">
        <f t="shared" si="106"/>
        <v>8.1639761862702459E-42</v>
      </c>
      <c r="AB99" s="5">
        <f t="shared" si="104"/>
        <v>9.3468830896544767E-42</v>
      </c>
      <c r="AC99" s="5">
        <f t="shared" si="104"/>
        <v>1.0697332246680631E-41</v>
      </c>
      <c r="AD99" s="5">
        <f t="shared" si="104"/>
        <v>9.4290611893423562E-42</v>
      </c>
      <c r="AE99" s="5">
        <f t="shared" si="104"/>
        <v>8.2407901320040856E-42</v>
      </c>
      <c r="AF99" s="5">
        <f t="shared" si="104"/>
        <v>7.1325190746658217E-42</v>
      </c>
      <c r="AG99" s="5">
        <f t="shared" si="104"/>
        <v>6.1042480173276817E-42</v>
      </c>
      <c r="AH99" s="5">
        <f t="shared" si="104"/>
        <v>5.1559769599894189E-42</v>
      </c>
      <c r="AI99" s="5">
        <f t="shared" si="104"/>
        <v>4.2877059026511608E-42</v>
      </c>
      <c r="AJ99" s="5">
        <f t="shared" si="104"/>
        <v>3.4994348453129081E-42</v>
      </c>
      <c r="AK99" s="5">
        <f t="shared" si="104"/>
        <v>2.7911637879747416E-42</v>
      </c>
      <c r="AL99" s="5">
        <f t="shared" si="104"/>
        <v>2.16289273063649E-42</v>
      </c>
      <c r="AM99" s="5">
        <f t="shared" si="104"/>
        <v>1.6146216732982437E-42</v>
      </c>
      <c r="AN99" s="5">
        <f t="shared" si="104"/>
        <v>1.1463506159600543E-42</v>
      </c>
      <c r="AO99" s="5">
        <f t="shared" si="104"/>
        <v>7.5807955862180896E-43</v>
      </c>
      <c r="AP99" s="5">
        <f t="shared" si="104"/>
        <v>4.49808501283569E-43</v>
      </c>
      <c r="AQ99" s="5">
        <f t="shared" si="109"/>
        <v>2.2153744394533431E-43</v>
      </c>
      <c r="AR99" s="5">
        <f t="shared" si="109"/>
        <v>7.3266386607117992E-44</v>
      </c>
      <c r="AS99" s="5">
        <f t="shared" si="109"/>
        <v>4.9953292688843281E-45</v>
      </c>
      <c r="AT99" s="5">
        <f t="shared" si="109"/>
        <v>1.6724271930655973E-44</v>
      </c>
      <c r="AU99" s="5">
        <f t="shared" si="109"/>
        <v>1.0845321459243292E-43</v>
      </c>
      <c r="AV99" s="5">
        <f t="shared" si="109"/>
        <v>2.8018215725418969E-43</v>
      </c>
      <c r="AW99" s="5">
        <f t="shared" si="109"/>
        <v>5.3191109991596762E-43</v>
      </c>
      <c r="AX99" s="5">
        <f t="shared" si="109"/>
        <v>8.6364004257775089E-43</v>
      </c>
      <c r="AY99" s="5">
        <f t="shared" si="109"/>
        <v>1.2753689852395394E-42</v>
      </c>
      <c r="AZ99" s="5">
        <f t="shared" si="109"/>
        <v>1.7670979279012694E-42</v>
      </c>
      <c r="BA99" s="5">
        <f t="shared" si="109"/>
        <v>2.3388268705630588E-42</v>
      </c>
      <c r="BB99" s="5">
        <f t="shared" si="109"/>
        <v>2.9905558132248538E-42</v>
      </c>
      <c r="BC99" s="5">
        <f t="shared" si="109"/>
        <v>3.7222847558865611E-42</v>
      </c>
      <c r="BD99" s="5">
        <f t="shared" si="109"/>
        <v>4.5340136985483572E-42</v>
      </c>
      <c r="BE99" s="5">
        <f t="shared" si="109"/>
        <v>5.4257426412101581E-42</v>
      </c>
      <c r="BF99" s="5">
        <f t="shared" si="109"/>
        <v>6.3974715838719649E-42</v>
      </c>
      <c r="BG99" s="5">
        <f t="shared" si="108"/>
        <v>7.4492005265336451E-42</v>
      </c>
      <c r="BH99" s="5">
        <f t="shared" si="108"/>
        <v>8.5809294691954531E-42</v>
      </c>
      <c r="BI99" s="5">
        <f t="shared" si="108"/>
        <v>9.7926584118572651E-42</v>
      </c>
      <c r="BJ99" s="5">
        <f t="shared" si="108"/>
        <v>1.1084387354519084E-41</v>
      </c>
      <c r="BK99" s="5">
        <f t="shared" si="108"/>
        <v>1.2902981839981121E-41</v>
      </c>
      <c r="BL99" s="5">
        <f t="shared" si="108"/>
        <v>1.1506153007309286E-41</v>
      </c>
      <c r="BM99" s="5">
        <f t="shared" si="108"/>
        <v>1.0189324174637456E-41</v>
      </c>
      <c r="BN99" s="5">
        <f t="shared" si="108"/>
        <v>8.9524953419657753E-42</v>
      </c>
      <c r="BO99" s="5">
        <f t="shared" si="108"/>
        <v>7.7956665092939459E-42</v>
      </c>
      <c r="BP99" s="5">
        <f t="shared" si="108"/>
        <v>6.7188376766221232E-42</v>
      </c>
      <c r="BQ99" s="5">
        <f t="shared" si="108"/>
        <v>5.7220088439503046E-42</v>
      </c>
      <c r="BR99" s="5">
        <f t="shared" si="108"/>
        <v>4.8051800112785971E-42</v>
      </c>
      <c r="BS99" s="5">
        <f t="shared" si="108"/>
        <v>3.9683511786067796E-42</v>
      </c>
      <c r="BT99" s="5">
        <f t="shared" si="108"/>
        <v>3.2115223459349674E-42</v>
      </c>
      <c r="BU99" s="5">
        <f t="shared" si="108"/>
        <v>2.5346935132631609E-42</v>
      </c>
      <c r="BV99" s="5">
        <f t="shared" si="100"/>
        <v>1.9378646805914263E-42</v>
      </c>
      <c r="BW99" s="5">
        <f t="shared" si="100"/>
        <v>1.421035847919678E-42</v>
      </c>
      <c r="BX99" s="5">
        <f t="shared" si="100"/>
        <v>9.842070152478679E-43</v>
      </c>
      <c r="BY99" s="5">
        <f t="shared" si="100"/>
        <v>6.2737818257606317E-43</v>
      </c>
      <c r="BZ99" s="5">
        <f t="shared" si="100"/>
        <v>3.5054934990429226E-43</v>
      </c>
      <c r="CA99" s="5">
        <f t="shared" si="100"/>
        <v>1.5372051723248848E-43</v>
      </c>
      <c r="CB99" s="5">
        <f t="shared" si="100"/>
        <v>3.6891684560690035E-44</v>
      </c>
      <c r="CC99" s="5">
        <f t="shared" si="100"/>
        <v>6.285188889689253E-47</v>
      </c>
      <c r="CD99" s="5">
        <f t="shared" si="100"/>
        <v>4.3234019217099052E-44</v>
      </c>
      <c r="CE99" s="5">
        <f t="shared" si="100"/>
        <v>1.6640518654530689E-43</v>
      </c>
      <c r="CF99" s="5">
        <f t="shared" si="100"/>
        <v>3.6957635387352009E-43</v>
      </c>
      <c r="CG99" s="5">
        <f t="shared" si="100"/>
        <v>6.5274752120169964E-43</v>
      </c>
      <c r="CH99" s="5">
        <f t="shared" si="100"/>
        <v>1.0159186885299138E-42</v>
      </c>
      <c r="CI99" s="5">
        <f t="shared" si="100"/>
        <v>1.4590898558581332E-42</v>
      </c>
      <c r="CJ99" s="5">
        <f t="shared" si="100"/>
        <v>1.9822610231863581E-42</v>
      </c>
      <c r="CK99" s="5">
        <f t="shared" si="100"/>
        <v>2.5854321905145106E-42</v>
      </c>
      <c r="CL99" s="5">
        <f t="shared" si="103"/>
        <v>3.2686033578427363E-42</v>
      </c>
      <c r="CM99" s="5">
        <f t="shared" si="103"/>
        <v>4.0317745251709677E-42</v>
      </c>
      <c r="CN99" s="5">
        <f t="shared" si="103"/>
        <v>4.8749456924992037E-42</v>
      </c>
      <c r="CO99" s="5">
        <f t="shared" si="103"/>
        <v>5.7981168598273298E-42</v>
      </c>
      <c r="CP99" s="5">
        <f t="shared" si="103"/>
        <v>6.801288027155567E-42</v>
      </c>
      <c r="CQ99" s="5">
        <f t="shared" si="103"/>
        <v>7.8844591944838095E-42</v>
      </c>
      <c r="CR99" s="5">
        <f t="shared" si="107"/>
        <v>9.0476303618120574E-42</v>
      </c>
      <c r="CS99" s="5">
        <f t="shared" si="107"/>
        <v>1.0290801529140156E-41</v>
      </c>
      <c r="CT99" s="5">
        <f t="shared" si="107"/>
        <v>1.1613972696468406E-41</v>
      </c>
      <c r="CU99" s="5">
        <f t="shared" si="107"/>
        <v>1.301714386379666E-41</v>
      </c>
      <c r="CV99" s="5">
        <f t="shared" si="107"/>
        <v>1.4500315031124737E-41</v>
      </c>
      <c r="CW99" s="5">
        <f t="shared" si="107"/>
        <v>1.4376947649676287E-41</v>
      </c>
      <c r="CX99" s="5">
        <f t="shared" si="107"/>
        <v>1.2900269824972454E-41</v>
      </c>
      <c r="CY99" s="5">
        <f t="shared" si="107"/>
        <v>1.1503592000268626E-41</v>
      </c>
      <c r="CZ99" s="5">
        <f t="shared" si="107"/>
        <v>1.0186914175564958E-41</v>
      </c>
      <c r="DA99" s="5">
        <f t="shared" si="107"/>
        <v>8.9502363508611313E-42</v>
      </c>
      <c r="DB99" s="5">
        <f t="shared" si="107"/>
        <v>7.7935585261573099E-42</v>
      </c>
      <c r="DC99" s="5">
        <f t="shared" si="107"/>
        <v>6.7168807014534939E-42</v>
      </c>
      <c r="DD99" s="5">
        <f t="shared" si="107"/>
        <v>5.7202028767497979E-42</v>
      </c>
      <c r="DE99" s="5">
        <f t="shared" si="107"/>
        <v>4.803525052045983E-42</v>
      </c>
      <c r="DF99" s="5">
        <f t="shared" si="107"/>
        <v>3.9668472273421735E-42</v>
      </c>
      <c r="DG99" s="5">
        <f t="shared" si="107"/>
        <v>3.2101694026384553E-42</v>
      </c>
      <c r="DH99" s="5">
        <f t="shared" si="105"/>
        <v>2.5334915779346465E-42</v>
      </c>
    </row>
    <row r="100" spans="2:112" x14ac:dyDescent="0.25">
      <c r="B100" s="5">
        <f>'goccia (12)'!S17</f>
        <v>3.7114008160187732E-18</v>
      </c>
      <c r="D100">
        <f t="shared" si="99"/>
        <v>126</v>
      </c>
      <c r="E100" s="5">
        <f t="shared" si="90"/>
        <v>3.7114008160187732E-18</v>
      </c>
      <c r="F100" s="107">
        <f t="shared" si="91"/>
        <v>37.11400816018773</v>
      </c>
      <c r="G100" s="35"/>
      <c r="H100" s="100">
        <f t="shared" si="92"/>
        <v>1.5464170066744888E-19</v>
      </c>
      <c r="I100" s="35"/>
      <c r="J100" s="6"/>
      <c r="L100" s="5">
        <f t="shared" si="106"/>
        <v>2.3838352064265409E-42</v>
      </c>
      <c r="M100" s="5">
        <f t="shared" si="106"/>
        <v>3.0414221501261911E-42</v>
      </c>
      <c r="N100" s="5">
        <f t="shared" si="106"/>
        <v>3.7790090938257533E-42</v>
      </c>
      <c r="O100" s="5">
        <f t="shared" si="106"/>
        <v>4.596596037525405E-42</v>
      </c>
      <c r="P100" s="5">
        <f t="shared" si="106"/>
        <v>5.4941829812250614E-42</v>
      </c>
      <c r="Q100" s="5">
        <f t="shared" si="106"/>
        <v>6.4717699249247237E-42</v>
      </c>
      <c r="R100" s="5">
        <f t="shared" si="106"/>
        <v>7.5293568686242589E-42</v>
      </c>
      <c r="S100" s="5">
        <f t="shared" si="106"/>
        <v>8.6669438123239217E-42</v>
      </c>
      <c r="T100" s="5">
        <f t="shared" si="106"/>
        <v>9.2519429503589825E-42</v>
      </c>
      <c r="U100" s="5">
        <f t="shared" si="106"/>
        <v>8.0752626833793911E-42</v>
      </c>
      <c r="V100" s="5">
        <f t="shared" si="106"/>
        <v>6.9785824163999324E-42</v>
      </c>
      <c r="W100" s="5">
        <f t="shared" si="106"/>
        <v>5.9619021494203428E-42</v>
      </c>
      <c r="X100" s="5">
        <f t="shared" si="106"/>
        <v>5.0252218824407579E-42</v>
      </c>
      <c r="Y100" s="5">
        <f t="shared" si="106"/>
        <v>4.1685416154611783E-42</v>
      </c>
      <c r="Z100" s="5">
        <f t="shared" si="106"/>
        <v>3.3918613484816926E-42</v>
      </c>
      <c r="AA100" s="5">
        <f t="shared" si="106"/>
        <v>2.6951810815021142E-42</v>
      </c>
      <c r="AB100" s="5">
        <f t="shared" si="104"/>
        <v>2.0785008145225411E-42</v>
      </c>
      <c r="AC100" s="5">
        <f t="shared" si="104"/>
        <v>1.5418205475430332E-42</v>
      </c>
      <c r="AD100" s="5">
        <f t="shared" si="104"/>
        <v>1.085140280563461E-42</v>
      </c>
      <c r="AE100" s="5">
        <f t="shared" si="104"/>
        <v>7.0846001358389425E-43</v>
      </c>
      <c r="AF100" s="5">
        <f t="shared" si="104"/>
        <v>4.1177974660433271E-43</v>
      </c>
      <c r="AG100" s="5">
        <f t="shared" si="104"/>
        <v>1.9509947962479778E-43</v>
      </c>
      <c r="AH100" s="5">
        <f t="shared" si="104"/>
        <v>5.8419212645237277E-44</v>
      </c>
      <c r="AI100" s="5">
        <f t="shared" si="104"/>
        <v>1.7389456656820772E-45</v>
      </c>
      <c r="AJ100" s="5">
        <f t="shared" si="104"/>
        <v>2.5058678686132194E-44</v>
      </c>
      <c r="AK100" s="5">
        <f t="shared" si="104"/>
        <v>1.2837841170657037E-43</v>
      </c>
      <c r="AL100" s="5">
        <f t="shared" si="104"/>
        <v>3.1169814472702147E-43</v>
      </c>
      <c r="AM100" s="5">
        <f t="shared" si="104"/>
        <v>5.7501787774747786E-43</v>
      </c>
      <c r="AN100" s="5">
        <f t="shared" si="104"/>
        <v>9.1833761076789343E-43</v>
      </c>
      <c r="AO100" s="5">
        <f t="shared" si="104"/>
        <v>1.3416573437883509E-42</v>
      </c>
      <c r="AP100" s="5">
        <f t="shared" si="104"/>
        <v>1.8449770768088137E-42</v>
      </c>
      <c r="AQ100" s="5">
        <f t="shared" si="109"/>
        <v>2.4282968098292816E-42</v>
      </c>
      <c r="AR100" s="5">
        <f t="shared" si="109"/>
        <v>3.0916165428496703E-42</v>
      </c>
      <c r="AS100" s="5">
        <f t="shared" si="109"/>
        <v>3.8349362758701396E-42</v>
      </c>
      <c r="AT100" s="5">
        <f t="shared" si="109"/>
        <v>4.6582560088906136E-42</v>
      </c>
      <c r="AU100" s="5">
        <f t="shared" si="109"/>
        <v>5.5615757419110936E-42</v>
      </c>
      <c r="AV100" s="5">
        <f t="shared" si="109"/>
        <v>6.5448954749314553E-42</v>
      </c>
      <c r="AW100" s="5">
        <f t="shared" si="109"/>
        <v>7.6082152079519357E-42</v>
      </c>
      <c r="AX100" s="5">
        <f t="shared" si="109"/>
        <v>8.7515349409724215E-42</v>
      </c>
      <c r="AY100" s="5">
        <f t="shared" si="109"/>
        <v>9.9748546739929127E-42</v>
      </c>
      <c r="AZ100" s="5">
        <f t="shared" si="109"/>
        <v>1.1324926881610538E-41</v>
      </c>
      <c r="BA100" s="5">
        <f t="shared" si="109"/>
        <v>1.0018825733457918E-41</v>
      </c>
      <c r="BB100" s="5">
        <f t="shared" si="109"/>
        <v>8.7927245853053052E-42</v>
      </c>
      <c r="BC100" s="5">
        <f t="shared" si="109"/>
        <v>7.6466234371528289E-42</v>
      </c>
      <c r="BD100" s="5">
        <f t="shared" si="109"/>
        <v>6.5805222890002165E-42</v>
      </c>
      <c r="BE100" s="5">
        <f t="shared" si="109"/>
        <v>5.5944211408476095E-42</v>
      </c>
      <c r="BF100" s="5">
        <f t="shared" si="109"/>
        <v>4.6883199926950072E-42</v>
      </c>
      <c r="BG100" s="5">
        <f t="shared" si="108"/>
        <v>3.8622188445425051E-42</v>
      </c>
      <c r="BH100" s="5">
        <f t="shared" si="108"/>
        <v>3.1161176963899039E-42</v>
      </c>
      <c r="BI100" s="5">
        <f t="shared" si="108"/>
        <v>2.4500165482373084E-42</v>
      </c>
      <c r="BJ100" s="5">
        <f t="shared" si="108"/>
        <v>1.8639154000847179E-42</v>
      </c>
      <c r="BK100" s="5">
        <f t="shared" si="108"/>
        <v>1.3578142519321888E-42</v>
      </c>
      <c r="BL100" s="5">
        <f t="shared" si="108"/>
        <v>9.3171310377959924E-43</v>
      </c>
      <c r="BM100" s="5">
        <f t="shared" si="108"/>
        <v>5.856119556270152E-43</v>
      </c>
      <c r="BN100" s="5">
        <f t="shared" si="108"/>
        <v>3.1951080747446354E-43</v>
      </c>
      <c r="BO100" s="5">
        <f t="shared" si="108"/>
        <v>1.3340965932188037E-43</v>
      </c>
      <c r="BP100" s="5">
        <f t="shared" si="108"/>
        <v>2.730851116930253E-44</v>
      </c>
      <c r="BQ100" s="5">
        <f t="shared" si="108"/>
        <v>1.2073630167299927E-45</v>
      </c>
      <c r="BR100" s="5">
        <f t="shared" si="108"/>
        <v>5.5106214864151461E-44</v>
      </c>
      <c r="BS100" s="5">
        <f t="shared" si="108"/>
        <v>1.8900506671157993E-43</v>
      </c>
      <c r="BT100" s="5">
        <f t="shared" si="108"/>
        <v>4.0290391855901365E-43</v>
      </c>
      <c r="BU100" s="5">
        <f t="shared" si="108"/>
        <v>6.9680277040645276E-43</v>
      </c>
      <c r="BV100" s="5">
        <f t="shared" si="100"/>
        <v>1.0707016222538473E-42</v>
      </c>
      <c r="BW100" s="5">
        <f t="shared" si="100"/>
        <v>1.5246004741012279E-42</v>
      </c>
      <c r="BX100" s="5">
        <f t="shared" si="100"/>
        <v>2.0584993259486638E-42</v>
      </c>
      <c r="BY100" s="5">
        <f t="shared" si="100"/>
        <v>2.6723981777961047E-42</v>
      </c>
      <c r="BZ100" s="5">
        <f t="shared" si="100"/>
        <v>3.3662970296434626E-42</v>
      </c>
      <c r="CA100" s="5">
        <f t="shared" si="100"/>
        <v>4.140195881490905E-42</v>
      </c>
      <c r="CB100" s="5">
        <f t="shared" si="100"/>
        <v>4.994094733338352E-42</v>
      </c>
      <c r="CC100" s="5">
        <f t="shared" si="100"/>
        <v>5.927993585185805E-42</v>
      </c>
      <c r="CD100" s="5">
        <f t="shared" si="100"/>
        <v>6.9418924370331366E-42</v>
      </c>
      <c r="CE100" s="5">
        <f t="shared" si="100"/>
        <v>8.0357912888805894E-42</v>
      </c>
      <c r="CF100" s="5">
        <f t="shared" si="100"/>
        <v>9.2096901407280489E-42</v>
      </c>
      <c r="CG100" s="5">
        <f t="shared" si="100"/>
        <v>1.0463588992575357E-41</v>
      </c>
      <c r="CH100" s="5">
        <f t="shared" si="100"/>
        <v>1.1797487844422818E-41</v>
      </c>
      <c r="CI100" s="5">
        <f t="shared" si="100"/>
        <v>1.3690274480417739E-41</v>
      </c>
      <c r="CJ100" s="5">
        <f t="shared" si="100"/>
        <v>1.2250259643712721E-41</v>
      </c>
      <c r="CK100" s="5">
        <f t="shared" si="100"/>
        <v>1.089024480700787E-41</v>
      </c>
      <c r="CL100" s="5">
        <f t="shared" si="103"/>
        <v>9.6102299703028543E-42</v>
      </c>
      <c r="CM100" s="5">
        <f t="shared" si="103"/>
        <v>8.4102151335978453E-42</v>
      </c>
      <c r="CN100" s="5">
        <f t="shared" si="103"/>
        <v>7.2902002968928404E-42</v>
      </c>
      <c r="CO100" s="5">
        <f t="shared" si="103"/>
        <v>6.250185460187962E-42</v>
      </c>
      <c r="CP100" s="5">
        <f t="shared" si="103"/>
        <v>5.2901706234829582E-42</v>
      </c>
      <c r="CQ100" s="5">
        <f t="shared" si="103"/>
        <v>4.4101557867779598E-42</v>
      </c>
      <c r="CR100" s="5">
        <f t="shared" si="107"/>
        <v>3.6101409500729667E-42</v>
      </c>
      <c r="CS100" s="5">
        <f t="shared" si="107"/>
        <v>2.8901261133680612E-42</v>
      </c>
      <c r="CT100" s="5">
        <f t="shared" si="107"/>
        <v>2.250111276663069E-42</v>
      </c>
      <c r="CU100" s="5">
        <f t="shared" si="107"/>
        <v>1.6900964399580824E-42</v>
      </c>
      <c r="CV100" s="5">
        <f t="shared" si="107"/>
        <v>1.210081603253154E-42</v>
      </c>
      <c r="CW100" s="5">
        <f t="shared" si="107"/>
        <v>8.1006676654816839E-43</v>
      </c>
      <c r="CX100" s="5">
        <f t="shared" si="107"/>
        <v>4.9005192984318811E-43</v>
      </c>
      <c r="CY100" s="5">
        <f t="shared" si="107"/>
        <v>2.5003709313821313E-43</v>
      </c>
      <c r="CZ100" s="5">
        <f t="shared" si="107"/>
        <v>9.0022256433257868E-44</v>
      </c>
      <c r="DA100" s="5">
        <f t="shared" si="107"/>
        <v>1.0007419728283855E-44</v>
      </c>
      <c r="DB100" s="5">
        <f t="shared" si="107"/>
        <v>9.9925830233151516E-45</v>
      </c>
      <c r="DC100" s="5">
        <f t="shared" si="107"/>
        <v>8.9977746318351763E-44</v>
      </c>
      <c r="DD100" s="5">
        <f t="shared" si="107"/>
        <v>2.4996290961336962E-43</v>
      </c>
      <c r="DE100" s="5">
        <f t="shared" si="107"/>
        <v>4.8994807290840723E-43</v>
      </c>
      <c r="DF100" s="5">
        <f t="shared" si="107"/>
        <v>8.0993323620345009E-43</v>
      </c>
      <c r="DG100" s="5">
        <f t="shared" si="107"/>
        <v>1.2099183994984454E-42</v>
      </c>
      <c r="DH100" s="5">
        <f t="shared" si="105"/>
        <v>1.6899035627934892E-42</v>
      </c>
    </row>
    <row r="101" spans="2:112" x14ac:dyDescent="0.25">
      <c r="B101" s="5">
        <f>'goccia (12)'!S18</f>
        <v>3.5024922184156772E-18</v>
      </c>
      <c r="D101">
        <f t="shared" si="99"/>
        <v>127</v>
      </c>
      <c r="E101" s="5">
        <f t="shared" si="90"/>
        <v>3.5024922184156772E-18</v>
      </c>
      <c r="F101" s="107">
        <f t="shared" si="91"/>
        <v>35.024922184156772</v>
      </c>
      <c r="G101" s="35"/>
      <c r="H101" s="100">
        <f t="shared" si="92"/>
        <v>1.5228227036589902E-19</v>
      </c>
      <c r="I101" s="35"/>
      <c r="J101" s="6"/>
      <c r="L101" s="5">
        <f t="shared" si="106"/>
        <v>5.2087580230608573E-42</v>
      </c>
      <c r="M101" s="5">
        <f t="shared" si="106"/>
        <v>4.3358498767012203E-42</v>
      </c>
      <c r="N101" s="5">
        <f t="shared" si="106"/>
        <v>3.5429417303416798E-42</v>
      </c>
      <c r="O101" s="5">
        <f t="shared" si="106"/>
        <v>2.8300335839820443E-42</v>
      </c>
      <c r="P101" s="5">
        <f t="shared" si="106"/>
        <v>2.1971254376224141E-42</v>
      </c>
      <c r="Q101" s="5">
        <f t="shared" si="106"/>
        <v>1.6442172912627889E-42</v>
      </c>
      <c r="R101" s="5">
        <f t="shared" si="106"/>
        <v>1.1713091449032215E-42</v>
      </c>
      <c r="S101" s="5">
        <f t="shared" si="106"/>
        <v>7.7840099854359765E-43</v>
      </c>
      <c r="T101" s="5">
        <f t="shared" si="106"/>
        <v>4.6549285218397896E-43</v>
      </c>
      <c r="U101" s="5">
        <f t="shared" si="106"/>
        <v>2.3258470582436565E-43</v>
      </c>
      <c r="V101" s="5">
        <f t="shared" si="106"/>
        <v>7.9676559464771212E-44</v>
      </c>
      <c r="W101" s="5">
        <f t="shared" si="106"/>
        <v>6.768413105158875E-45</v>
      </c>
      <c r="X101" s="5">
        <f t="shared" si="106"/>
        <v>1.3860266745551849E-44</v>
      </c>
      <c r="Y101" s="5">
        <f t="shared" si="106"/>
        <v>1.0095212038595014E-43</v>
      </c>
      <c r="Z101" s="5">
        <f t="shared" si="106"/>
        <v>2.6804397402632882E-43</v>
      </c>
      <c r="AA101" s="5">
        <f t="shared" si="106"/>
        <v>5.1513582766672809E-43</v>
      </c>
      <c r="AB101" s="5">
        <f t="shared" si="104"/>
        <v>8.422276813071327E-43</v>
      </c>
      <c r="AC101" s="5">
        <f t="shared" si="104"/>
        <v>1.2493195349474888E-42</v>
      </c>
      <c r="AD101" s="5">
        <f t="shared" si="104"/>
        <v>1.7364113885878944E-42</v>
      </c>
      <c r="AE101" s="5">
        <f t="shared" si="104"/>
        <v>2.3035032422283052E-42</v>
      </c>
      <c r="AF101" s="5">
        <f t="shared" si="104"/>
        <v>2.9505950958687213E-42</v>
      </c>
      <c r="AG101" s="5">
        <f t="shared" si="104"/>
        <v>3.6776869495090503E-42</v>
      </c>
      <c r="AH101" s="5">
        <f t="shared" si="104"/>
        <v>4.4847788031494676E-42</v>
      </c>
      <c r="AI101" s="5">
        <f t="shared" si="104"/>
        <v>5.3718706567898901E-42</v>
      </c>
      <c r="AJ101" s="5">
        <f t="shared" si="104"/>
        <v>6.3389625104303187E-42</v>
      </c>
      <c r="AK101" s="5">
        <f t="shared" si="104"/>
        <v>7.3860543640706201E-42</v>
      </c>
      <c r="AL101" s="5">
        <f t="shared" si="104"/>
        <v>8.5131462177110491E-42</v>
      </c>
      <c r="AM101" s="5">
        <f t="shared" si="104"/>
        <v>9.7202380713514835E-42</v>
      </c>
      <c r="AN101" s="5">
        <f t="shared" si="104"/>
        <v>1.1007329924991763E-41</v>
      </c>
      <c r="AO101" s="5">
        <f t="shared" si="104"/>
        <v>1.1588521444672539E-41</v>
      </c>
      <c r="AP101" s="5">
        <f t="shared" si="104"/>
        <v>1.0266844746205639E-41</v>
      </c>
      <c r="AQ101" s="5">
        <f t="shared" si="109"/>
        <v>9.0251680477387421E-42</v>
      </c>
      <c r="AR101" s="5">
        <f t="shared" si="109"/>
        <v>7.8634913492719849E-42</v>
      </c>
      <c r="AS101" s="5">
        <f t="shared" si="109"/>
        <v>6.7818146508050902E-42</v>
      </c>
      <c r="AT101" s="5">
        <f t="shared" si="109"/>
        <v>5.7801379523381996E-42</v>
      </c>
      <c r="AU101" s="5">
        <f t="shared" si="109"/>
        <v>4.8584612538713143E-42</v>
      </c>
      <c r="AV101" s="5">
        <f t="shared" si="109"/>
        <v>4.0167845554045306E-42</v>
      </c>
      <c r="AW101" s="5">
        <f t="shared" si="109"/>
        <v>3.2551078569376471E-42</v>
      </c>
      <c r="AX101" s="5">
        <f t="shared" si="109"/>
        <v>2.573431158470768E-42</v>
      </c>
      <c r="AY101" s="5">
        <f t="shared" si="109"/>
        <v>1.9717544600038945E-42</v>
      </c>
      <c r="AZ101" s="5">
        <f t="shared" si="109"/>
        <v>1.4500777615370844E-42</v>
      </c>
      <c r="BA101" s="5">
        <f t="shared" si="109"/>
        <v>1.0084010630702121E-42</v>
      </c>
      <c r="BB101" s="5">
        <f t="shared" si="109"/>
        <v>6.4672436460334486E-43</v>
      </c>
      <c r="BC101" s="5">
        <f t="shared" si="109"/>
        <v>3.6504766613651214E-43</v>
      </c>
      <c r="BD101" s="5">
        <f t="shared" si="109"/>
        <v>1.6337096766964602E-43</v>
      </c>
      <c r="BE101" s="5">
        <f t="shared" si="109"/>
        <v>4.1694269202785188E-44</v>
      </c>
      <c r="BF101" s="5">
        <f t="shared" si="109"/>
        <v>1.7570735929665995E-47</v>
      </c>
      <c r="BG101" s="5">
        <f t="shared" si="108"/>
        <v>3.8340872269070032E-44</v>
      </c>
      <c r="BH101" s="5">
        <f t="shared" si="108"/>
        <v>1.566641738022155E-43</v>
      </c>
      <c r="BI101" s="5">
        <f t="shared" si="108"/>
        <v>3.5498747533536629E-43</v>
      </c>
      <c r="BJ101" s="5">
        <f t="shared" si="108"/>
        <v>6.3331077686852241E-43</v>
      </c>
      <c r="BK101" s="5">
        <f t="shared" si="108"/>
        <v>9.9163407840163581E-43</v>
      </c>
      <c r="BL101" s="5">
        <f t="shared" si="108"/>
        <v>1.4299573799347929E-42</v>
      </c>
      <c r="BM101" s="5">
        <f t="shared" si="108"/>
        <v>1.9482806814679554E-42</v>
      </c>
      <c r="BN101" s="5">
        <f t="shared" si="108"/>
        <v>2.5466039830010461E-42</v>
      </c>
      <c r="BO101" s="5">
        <f t="shared" si="108"/>
        <v>3.2249272845342097E-42</v>
      </c>
      <c r="BP101" s="5">
        <f t="shared" si="108"/>
        <v>3.9832505860673781E-42</v>
      </c>
      <c r="BQ101" s="5">
        <f t="shared" si="108"/>
        <v>4.8215738876005523E-42</v>
      </c>
      <c r="BR101" s="5">
        <f t="shared" si="108"/>
        <v>5.739897189133616E-42</v>
      </c>
      <c r="BS101" s="5">
        <f t="shared" si="108"/>
        <v>6.7382204906667914E-42</v>
      </c>
      <c r="BT101" s="5">
        <f t="shared" si="108"/>
        <v>7.8165437921999722E-42</v>
      </c>
      <c r="BU101" s="5">
        <f t="shared" si="108"/>
        <v>8.974867093733157E-42</v>
      </c>
      <c r="BV101" s="5">
        <f t="shared" si="100"/>
        <v>1.0213190395266194E-41</v>
      </c>
      <c r="BW101" s="5">
        <f t="shared" si="100"/>
        <v>1.1531513696799218E-41</v>
      </c>
      <c r="BX101" s="5">
        <f t="shared" si="100"/>
        <v>1.2929836998332399E-41</v>
      </c>
      <c r="BY101" s="5">
        <f t="shared" si="100"/>
        <v>1.4328827185137694E-41</v>
      </c>
      <c r="BZ101" s="5">
        <f t="shared" si="100"/>
        <v>1.2854689691505872E-41</v>
      </c>
      <c r="CA101" s="5">
        <f t="shared" si="100"/>
        <v>1.1460552197873874E-41</v>
      </c>
      <c r="CB101" s="5">
        <f t="shared" si="100"/>
        <v>1.0146414704241881E-41</v>
      </c>
      <c r="CC101" s="5">
        <f t="shared" si="100"/>
        <v>8.9122772106098946E-42</v>
      </c>
      <c r="CD101" s="5">
        <f t="shared" si="100"/>
        <v>7.7581397169780471E-42</v>
      </c>
      <c r="CE101" s="5">
        <f t="shared" si="100"/>
        <v>6.684002223346061E-42</v>
      </c>
      <c r="CF101" s="5">
        <f t="shared" si="100"/>
        <v>5.6898647297140802E-42</v>
      </c>
      <c r="CG101" s="5">
        <f t="shared" si="100"/>
        <v>4.7757272360822099E-42</v>
      </c>
      <c r="CH101" s="5">
        <f t="shared" si="100"/>
        <v>3.9415897424502296E-42</v>
      </c>
      <c r="CI101" s="5">
        <f t="shared" si="100"/>
        <v>3.1874522488182552E-42</v>
      </c>
      <c r="CJ101" s="5">
        <f t="shared" si="100"/>
        <v>2.5133147551862859E-42</v>
      </c>
      <c r="CK101" s="5">
        <f t="shared" si="100"/>
        <v>1.9191772615543889E-42</v>
      </c>
      <c r="CL101" s="5">
        <f t="shared" si="103"/>
        <v>1.4050397679224205E-42</v>
      </c>
      <c r="CM101" s="5">
        <f t="shared" si="103"/>
        <v>9.7090227429045752E-43</v>
      </c>
      <c r="CN101" s="5">
        <f t="shared" si="103"/>
        <v>6.1676478065849994E-43</v>
      </c>
      <c r="CO101" s="5">
        <f t="shared" si="103"/>
        <v>3.4262728702657583E-43</v>
      </c>
      <c r="CP101" s="5">
        <f t="shared" si="103"/>
        <v>1.484897933946192E-43</v>
      </c>
      <c r="CQ101" s="5">
        <f t="shared" si="103"/>
        <v>3.4352299762667888E-44</v>
      </c>
      <c r="CR101" s="5">
        <f t="shared" si="107"/>
        <v>2.1480613072189121E-46</v>
      </c>
      <c r="CS101" s="5">
        <f t="shared" si="107"/>
        <v>4.6077312498770866E-44</v>
      </c>
      <c r="CT101" s="5">
        <f t="shared" si="107"/>
        <v>1.7193981886682587E-43</v>
      </c>
      <c r="CU101" s="5">
        <f t="shared" si="107"/>
        <v>3.7780232523488615E-43</v>
      </c>
      <c r="CV101" s="5">
        <f t="shared" si="107"/>
        <v>6.6366483160291253E-43</v>
      </c>
      <c r="CW101" s="5">
        <f t="shared" si="107"/>
        <v>1.0295273379709739E-42</v>
      </c>
      <c r="CX101" s="5">
        <f t="shared" si="107"/>
        <v>1.4753898443390405E-42</v>
      </c>
      <c r="CY101" s="5">
        <f t="shared" si="107"/>
        <v>2.0012523507071125E-42</v>
      </c>
      <c r="CZ101" s="5">
        <f t="shared" si="107"/>
        <v>2.607114857075112E-42</v>
      </c>
      <c r="DA101" s="5">
        <f t="shared" si="107"/>
        <v>3.2929773634431848E-42</v>
      </c>
      <c r="DB101" s="5">
        <f t="shared" si="107"/>
        <v>4.0588398698112629E-42</v>
      </c>
      <c r="DC101" s="5">
        <f t="shared" si="107"/>
        <v>4.9047023761793464E-42</v>
      </c>
      <c r="DD101" s="5">
        <f t="shared" si="107"/>
        <v>5.8305648825473192E-42</v>
      </c>
      <c r="DE101" s="5">
        <f t="shared" si="107"/>
        <v>6.8364273889154032E-42</v>
      </c>
      <c r="DF101" s="5">
        <f t="shared" si="107"/>
        <v>7.9222898952834937E-42</v>
      </c>
      <c r="DG101" s="5">
        <f t="shared" si="107"/>
        <v>9.0881524016514431E-42</v>
      </c>
      <c r="DH101" s="5">
        <f t="shared" si="105"/>
        <v>1.0334014908019534E-41</v>
      </c>
    </row>
    <row r="102" spans="2:112" x14ac:dyDescent="0.25">
      <c r="B102" s="5">
        <f>'goccia (12)'!S19</f>
        <v>3.1317623579073261E-18</v>
      </c>
      <c r="D102">
        <f t="shared" si="99"/>
        <v>128</v>
      </c>
      <c r="E102" s="5">
        <f t="shared" si="90"/>
        <v>3.1317623579073261E-18</v>
      </c>
      <c r="F102" s="107">
        <f t="shared" si="91"/>
        <v>31.31762357907326</v>
      </c>
      <c r="G102" s="35"/>
      <c r="H102" s="100">
        <f t="shared" si="92"/>
        <v>1.4913154085272982E-19</v>
      </c>
      <c r="I102" s="35"/>
      <c r="J102" s="6"/>
      <c r="L102" s="5">
        <f t="shared" si="106"/>
        <v>7.5422129047723458E-43</v>
      </c>
      <c r="M102" s="5">
        <f t="shared" si="106"/>
        <v>1.1416049493853176E-42</v>
      </c>
      <c r="N102" s="5">
        <f t="shared" si="106"/>
        <v>1.608988608293345E-42</v>
      </c>
      <c r="O102" s="5">
        <f t="shared" si="106"/>
        <v>2.1563722672014288E-42</v>
      </c>
      <c r="P102" s="5">
        <f t="shared" si="106"/>
        <v>2.7837559261095183E-42</v>
      </c>
      <c r="Q102" s="5">
        <f t="shared" si="106"/>
        <v>3.4911395850176131E-42</v>
      </c>
      <c r="R102" s="5">
        <f t="shared" si="106"/>
        <v>4.278523243925613E-42</v>
      </c>
      <c r="S102" s="5">
        <f t="shared" si="106"/>
        <v>5.1459069028337086E-42</v>
      </c>
      <c r="T102" s="5">
        <f t="shared" si="106"/>
        <v>6.0932905617418103E-42</v>
      </c>
      <c r="U102" s="5">
        <f t="shared" si="106"/>
        <v>7.1206742206499166E-42</v>
      </c>
      <c r="V102" s="5">
        <f t="shared" si="106"/>
        <v>8.2280578795578894E-42</v>
      </c>
      <c r="W102" s="5">
        <f t="shared" si="106"/>
        <v>9.4154415384659975E-42</v>
      </c>
      <c r="X102" s="5">
        <f t="shared" si="106"/>
        <v>1.068282519737411E-41</v>
      </c>
      <c r="Y102" s="5">
        <f t="shared" si="106"/>
        <v>1.2030208856282228E-41</v>
      </c>
      <c r="Z102" s="5">
        <f t="shared" si="106"/>
        <v>1.4349837189194586E-41</v>
      </c>
      <c r="AA102" s="5">
        <f t="shared" si="106"/>
        <v>1.2874590031048007E-41</v>
      </c>
      <c r="AB102" s="5">
        <f t="shared" si="104"/>
        <v>1.1479342872901436E-41</v>
      </c>
      <c r="AC102" s="5">
        <f t="shared" si="104"/>
        <v>1.0164095714755023E-41</v>
      </c>
      <c r="AD102" s="5">
        <f t="shared" si="104"/>
        <v>8.9288485566084524E-42</v>
      </c>
      <c r="AE102" s="5">
        <f t="shared" si="104"/>
        <v>7.7736013984618871E-42</v>
      </c>
      <c r="AF102" s="5">
        <f t="shared" si="104"/>
        <v>6.6983542403153272E-42</v>
      </c>
      <c r="AG102" s="5">
        <f t="shared" si="104"/>
        <v>5.7031070821688867E-42</v>
      </c>
      <c r="AH102" s="5">
        <f t="shared" si="104"/>
        <v>4.7878599240223279E-42</v>
      </c>
      <c r="AI102" s="5">
        <f t="shared" si="104"/>
        <v>3.9526127658757738E-42</v>
      </c>
      <c r="AJ102" s="5">
        <f t="shared" si="104"/>
        <v>3.1973656077292257E-42</v>
      </c>
      <c r="AK102" s="5">
        <f t="shared" si="104"/>
        <v>2.5221184495827585E-42</v>
      </c>
      <c r="AL102" s="5">
        <f t="shared" si="104"/>
        <v>1.9268712914362112E-42</v>
      </c>
      <c r="AM102" s="5">
        <f t="shared" si="104"/>
        <v>1.4116241332896688E-42</v>
      </c>
      <c r="AN102" s="5">
        <f t="shared" si="104"/>
        <v>9.7637697514317948E-43</v>
      </c>
      <c r="AO102" s="5">
        <f t="shared" si="104"/>
        <v>6.2112981699663827E-43</v>
      </c>
      <c r="AP102" s="5">
        <f t="shared" si="104"/>
        <v>3.4588265885010227E-43</v>
      </c>
      <c r="AQ102" s="5">
        <f t="shared" si="109"/>
        <v>1.5063550070357166E-43</v>
      </c>
      <c r="AR102" s="5">
        <f t="shared" si="109"/>
        <v>3.5388342557055405E-44</v>
      </c>
      <c r="AS102" s="5">
        <f t="shared" si="109"/>
        <v>1.4118441052577107E-46</v>
      </c>
      <c r="AT102" s="5">
        <f t="shared" si="109"/>
        <v>4.4894026264001444E-44</v>
      </c>
      <c r="AU102" s="5">
        <f t="shared" si="109"/>
        <v>1.6964686811748244E-43</v>
      </c>
      <c r="AV102" s="5">
        <f t="shared" si="109"/>
        <v>3.7439970997093929E-43</v>
      </c>
      <c r="AW102" s="5">
        <f t="shared" si="109"/>
        <v>6.5915255182442123E-43</v>
      </c>
      <c r="AX102" s="5">
        <f t="shared" si="109"/>
        <v>1.0239053936779085E-42</v>
      </c>
      <c r="AY102" s="5">
        <f t="shared" si="109"/>
        <v>1.468658235531401E-42</v>
      </c>
      <c r="AZ102" s="5">
        <f t="shared" si="109"/>
        <v>1.9934110773848311E-42</v>
      </c>
      <c r="BA102" s="5">
        <f t="shared" si="109"/>
        <v>2.5981639192383247E-42</v>
      </c>
      <c r="BB102" s="5">
        <f t="shared" si="109"/>
        <v>3.2829167610918237E-42</v>
      </c>
      <c r="BC102" s="5">
        <f t="shared" si="109"/>
        <v>4.0476696029452312E-42</v>
      </c>
      <c r="BD102" s="5">
        <f t="shared" si="109"/>
        <v>4.8924224447987307E-42</v>
      </c>
      <c r="BE102" s="5">
        <f t="shared" si="109"/>
        <v>5.8171752866522362E-42</v>
      </c>
      <c r="BF102" s="5">
        <f t="shared" si="109"/>
        <v>6.8219281285057464E-42</v>
      </c>
      <c r="BG102" s="5">
        <f t="shared" si="108"/>
        <v>7.9066809703591268E-42</v>
      </c>
      <c r="BH102" s="5">
        <f t="shared" si="108"/>
        <v>9.0714338122126388E-42</v>
      </c>
      <c r="BI102" s="5">
        <f t="shared" si="108"/>
        <v>1.0316186654066155E-41</v>
      </c>
      <c r="BJ102" s="5">
        <f t="shared" si="108"/>
        <v>1.1640939495919679E-41</v>
      </c>
      <c r="BK102" s="5">
        <f t="shared" si="108"/>
        <v>1.3045692337773032E-41</v>
      </c>
      <c r="BL102" s="5">
        <f t="shared" si="108"/>
        <v>1.4530445179626555E-41</v>
      </c>
      <c r="BM102" s="5">
        <f t="shared" si="108"/>
        <v>1.6095198021480082E-41</v>
      </c>
      <c r="BN102" s="5">
        <f t="shared" si="108"/>
        <v>1.6237658305622021E-41</v>
      </c>
      <c r="BO102" s="5">
        <f t="shared" si="108"/>
        <v>1.4665819191783519E-41</v>
      </c>
      <c r="BP102" s="5">
        <f t="shared" si="108"/>
        <v>1.3173980077945022E-41</v>
      </c>
      <c r="BQ102" s="5">
        <f t="shared" si="108"/>
        <v>1.1762140964106531E-41</v>
      </c>
      <c r="BR102" s="5">
        <f t="shared" si="108"/>
        <v>1.04303018502682E-41</v>
      </c>
      <c r="BS102" s="5">
        <f t="shared" si="108"/>
        <v>9.1784627364297095E-42</v>
      </c>
      <c r="BT102" s="5">
        <f t="shared" si="108"/>
        <v>8.0066236225912245E-42</v>
      </c>
      <c r="BU102" s="5">
        <f t="shared" si="108"/>
        <v>6.9147845087527449E-42</v>
      </c>
      <c r="BV102" s="5">
        <f t="shared" si="100"/>
        <v>5.9029453949143879E-42</v>
      </c>
      <c r="BW102" s="5">
        <f t="shared" si="100"/>
        <v>4.9711062810760165E-42</v>
      </c>
      <c r="BX102" s="5">
        <f t="shared" si="100"/>
        <v>4.1192671672375332E-42</v>
      </c>
      <c r="BY102" s="5">
        <f t="shared" si="100"/>
        <v>3.3474280533990558E-42</v>
      </c>
      <c r="BZ102" s="5">
        <f t="shared" si="100"/>
        <v>2.6555889395606616E-42</v>
      </c>
      <c r="CA102" s="5">
        <f t="shared" si="100"/>
        <v>2.043749825722185E-42</v>
      </c>
      <c r="CB102" s="5">
        <f t="shared" si="100"/>
        <v>1.5119107118837135E-42</v>
      </c>
      <c r="CC102" s="5">
        <f t="shared" si="100"/>
        <v>1.0600715980452475E-42</v>
      </c>
      <c r="CD102" s="5">
        <f t="shared" si="100"/>
        <v>6.8823248420682658E-43</v>
      </c>
      <c r="CE102" s="5">
        <f t="shared" si="100"/>
        <v>3.9639337036836146E-43</v>
      </c>
      <c r="CF102" s="5">
        <f t="shared" si="100"/>
        <v>1.8455425652990168E-43</v>
      </c>
      <c r="CG102" s="5">
        <f t="shared" si="100"/>
        <v>5.2715142691458267E-44</v>
      </c>
      <c r="CH102" s="5">
        <f t="shared" si="100"/>
        <v>8.7602885299946545E-46</v>
      </c>
      <c r="CI102" s="5">
        <f t="shared" si="100"/>
        <v>2.9036915014545978E-44</v>
      </c>
      <c r="CJ102" s="5">
        <f t="shared" si="100"/>
        <v>1.3719780117609779E-43</v>
      </c>
      <c r="CK102" s="5">
        <f t="shared" si="100"/>
        <v>3.2535868733762749E-43</v>
      </c>
      <c r="CL102" s="5">
        <f t="shared" si="103"/>
        <v>5.9351957349918025E-43</v>
      </c>
      <c r="CM102" s="5">
        <f t="shared" si="103"/>
        <v>9.4168045966073836E-43</v>
      </c>
      <c r="CN102" s="5">
        <f t="shared" si="103"/>
        <v>1.3698413458223018E-42</v>
      </c>
      <c r="CO102" s="5">
        <f t="shared" si="103"/>
        <v>1.8780022319838047E-42</v>
      </c>
      <c r="CP102" s="5">
        <f t="shared" si="103"/>
        <v>2.4661631181453691E-42</v>
      </c>
      <c r="CQ102" s="5">
        <f t="shared" si="103"/>
        <v>3.1343240043069388E-42</v>
      </c>
      <c r="CR102" s="5">
        <f t="shared" si="107"/>
        <v>3.8824848904685139E-42</v>
      </c>
      <c r="CS102" s="5">
        <f t="shared" si="107"/>
        <v>4.7106457766299899E-42</v>
      </c>
      <c r="CT102" s="5">
        <f t="shared" si="107"/>
        <v>5.6188066627915655E-42</v>
      </c>
      <c r="CU102" s="5">
        <f t="shared" si="107"/>
        <v>6.6069675489531477E-42</v>
      </c>
      <c r="CV102" s="5">
        <f t="shared" si="107"/>
        <v>7.6751284351146008E-42</v>
      </c>
      <c r="CW102" s="5">
        <f t="shared" si="107"/>
        <v>8.8232893212761828E-42</v>
      </c>
      <c r="CX102" s="5">
        <f t="shared" si="107"/>
        <v>1.005145020743777E-41</v>
      </c>
      <c r="CY102" s="5">
        <f t="shared" si="107"/>
        <v>1.1359611093599363E-41</v>
      </c>
      <c r="CZ102" s="5">
        <f t="shared" si="107"/>
        <v>1.274777197976079E-41</v>
      </c>
      <c r="DA102" s="5">
        <f t="shared" si="107"/>
        <v>1.4215932865922385E-41</v>
      </c>
      <c r="DB102" s="5">
        <f t="shared" si="107"/>
        <v>1.5764093752083983E-41</v>
      </c>
      <c r="DC102" s="5">
        <f t="shared" si="107"/>
        <v>1.7392254638245589E-41</v>
      </c>
      <c r="DD102" s="5">
        <f t="shared" si="107"/>
        <v>1.9100415524406986E-41</v>
      </c>
      <c r="DE102" s="5">
        <f t="shared" si="107"/>
        <v>2.1038712787708222E-41</v>
      </c>
      <c r="DF102" s="5">
        <f t="shared" si="107"/>
        <v>1.9243993723100908E-41</v>
      </c>
      <c r="DG102" s="5">
        <f t="shared" si="107"/>
        <v>1.7529274658493805E-41</v>
      </c>
      <c r="DH102" s="5">
        <f t="shared" si="105"/>
        <v>1.5894555593886492E-41</v>
      </c>
    </row>
    <row r="103" spans="2:112" x14ac:dyDescent="0.25">
      <c r="B103" s="5">
        <f>'goccia (13)'!M16</f>
        <v>1.678882159412939E-18</v>
      </c>
      <c r="D103">
        <f t="shared" si="99"/>
        <v>131</v>
      </c>
      <c r="E103" s="5">
        <f t="shared" si="90"/>
        <v>1.678882159412939E-18</v>
      </c>
      <c r="F103" s="107">
        <f t="shared" si="91"/>
        <v>16.788821594129391</v>
      </c>
      <c r="G103" s="35"/>
      <c r="H103" s="100">
        <f t="shared" si="92"/>
        <v>1.5262565085572173E-19</v>
      </c>
      <c r="I103" s="35"/>
      <c r="J103" s="6"/>
      <c r="L103" s="5">
        <f t="shared" si="106"/>
        <v>6.8940424161522828E-42</v>
      </c>
      <c r="M103" s="5">
        <f t="shared" si="106"/>
        <v>5.8837820738635568E-42</v>
      </c>
      <c r="N103" s="5">
        <f t="shared" si="106"/>
        <v>4.953521731574942E-42</v>
      </c>
      <c r="O103" s="5">
        <f t="shared" si="106"/>
        <v>4.1032613892862165E-42</v>
      </c>
      <c r="P103" s="5">
        <f t="shared" si="106"/>
        <v>3.3330010469974963E-42</v>
      </c>
      <c r="Q103" s="5">
        <f t="shared" si="106"/>
        <v>2.6427407047087818E-42</v>
      </c>
      <c r="R103" s="5">
        <f t="shared" si="106"/>
        <v>2.0324803624201409E-42</v>
      </c>
      <c r="S103" s="5">
        <f t="shared" si="106"/>
        <v>1.5022200201314269E-42</v>
      </c>
      <c r="T103" s="5">
        <f t="shared" si="106"/>
        <v>1.0519596778427184E-42</v>
      </c>
      <c r="U103" s="5">
        <f t="shared" si="106"/>
        <v>6.816993355540152E-43</v>
      </c>
      <c r="V103" s="5">
        <f t="shared" si="106"/>
        <v>3.9143899326534741E-43</v>
      </c>
      <c r="W103" s="5">
        <f t="shared" si="106"/>
        <v>1.8117865097664515E-43</v>
      </c>
      <c r="X103" s="5">
        <f t="shared" si="106"/>
        <v>5.0918308687948204E-44</v>
      </c>
      <c r="Y103" s="5">
        <f t="shared" si="106"/>
        <v>6.5796639925657604E-46</v>
      </c>
      <c r="Z103" s="5">
        <f t="shared" si="106"/>
        <v>3.0397624110561872E-44</v>
      </c>
      <c r="AA103" s="5">
        <f t="shared" si="106"/>
        <v>1.4013728182187125E-43</v>
      </c>
      <c r="AB103" s="5">
        <f t="shared" si="104"/>
        <v>3.2987693953318592E-43</v>
      </c>
      <c r="AC103" s="5">
        <f t="shared" si="104"/>
        <v>5.9961659724446864E-43</v>
      </c>
      <c r="AD103" s="5">
        <f t="shared" si="104"/>
        <v>9.4935625495578434E-43</v>
      </c>
      <c r="AE103" s="5">
        <f t="shared" si="104"/>
        <v>1.3790959126671053E-42</v>
      </c>
      <c r="AF103" s="5">
        <f t="shared" si="104"/>
        <v>1.8888355703784316E-42</v>
      </c>
      <c r="AG103" s="5">
        <f t="shared" si="104"/>
        <v>2.4785752280896873E-42</v>
      </c>
      <c r="AH103" s="5">
        <f t="shared" si="104"/>
        <v>3.1483148858010145E-42</v>
      </c>
      <c r="AI103" s="5">
        <f t="shared" si="104"/>
        <v>3.8980545435123475E-42</v>
      </c>
      <c r="AJ103" s="5">
        <f t="shared" si="104"/>
        <v>4.7277942012236851E-42</v>
      </c>
      <c r="AK103" s="5">
        <f t="shared" si="104"/>
        <v>5.637533858934914E-42</v>
      </c>
      <c r="AL103" s="5">
        <f t="shared" si="104"/>
        <v>6.6272735166462528E-42</v>
      </c>
      <c r="AM103" s="5">
        <f t="shared" si="104"/>
        <v>7.6970131743575969E-42</v>
      </c>
      <c r="AN103" s="5">
        <f t="shared" si="104"/>
        <v>8.8467528320688036E-42</v>
      </c>
      <c r="AO103" s="5">
        <f t="shared" si="104"/>
        <v>1.0076492489780148E-41</v>
      </c>
      <c r="AP103" s="5">
        <f t="shared" si="104"/>
        <v>1.1386232147491499E-41</v>
      </c>
      <c r="AQ103" s="5">
        <f t="shared" si="109"/>
        <v>1.2775971805202855E-41</v>
      </c>
      <c r="AR103" s="5">
        <f t="shared" si="109"/>
        <v>1.4245711462914034E-41</v>
      </c>
      <c r="AS103" s="5">
        <f t="shared" si="109"/>
        <v>1.5795451120625391E-41</v>
      </c>
      <c r="AT103" s="5">
        <f t="shared" si="109"/>
        <v>1.7425190778336753E-41</v>
      </c>
      <c r="AU103" s="5">
        <f t="shared" si="109"/>
        <v>1.913493043604812E-41</v>
      </c>
      <c r="AV103" s="5">
        <f t="shared" si="109"/>
        <v>2.0924670093759273E-41</v>
      </c>
      <c r="AW103" s="5">
        <f t="shared" si="109"/>
        <v>2.2794409751470641E-41</v>
      </c>
      <c r="AX103" s="5">
        <f t="shared" si="109"/>
        <v>2.4744149409182016E-41</v>
      </c>
      <c r="AY103" s="5">
        <f t="shared" si="109"/>
        <v>2.6773889066893395E-41</v>
      </c>
      <c r="AZ103" s="5">
        <f t="shared" si="109"/>
        <v>2.888362872460452E-41</v>
      </c>
      <c r="BA103" s="5">
        <f t="shared" si="109"/>
        <v>3.1073368382315902E-41</v>
      </c>
      <c r="BB103" s="5">
        <f t="shared" si="109"/>
        <v>3.3343108040027286E-41</v>
      </c>
      <c r="BC103" s="5">
        <f t="shared" si="109"/>
        <v>3.569284769773839E-41</v>
      </c>
      <c r="BD103" s="5">
        <f t="shared" si="109"/>
        <v>3.8122587355449777E-41</v>
      </c>
      <c r="BE103" s="5">
        <f t="shared" si="109"/>
        <v>4.0632327013161165E-41</v>
      </c>
      <c r="BF103" s="5">
        <f t="shared" si="109"/>
        <v>4.3222066670872565E-41</v>
      </c>
      <c r="BG103" s="5">
        <f t="shared" si="108"/>
        <v>4.589180632858364E-41</v>
      </c>
      <c r="BH103" s="5">
        <f t="shared" si="108"/>
        <v>4.8641545986295037E-41</v>
      </c>
      <c r="BI103" s="5">
        <f t="shared" si="108"/>
        <v>5.1471285644006442E-41</v>
      </c>
      <c r="BJ103" s="5">
        <f t="shared" si="108"/>
        <v>6.2223950736483091E-41</v>
      </c>
      <c r="BK103" s="5">
        <f t="shared" si="108"/>
        <v>5.9108664359965801E-41</v>
      </c>
      <c r="BL103" s="5">
        <f t="shared" si="108"/>
        <v>5.607337798344813E-41</v>
      </c>
      <c r="BM103" s="5">
        <f t="shared" si="108"/>
        <v>5.3118091606930475E-41</v>
      </c>
      <c r="BN103" s="5">
        <f t="shared" si="108"/>
        <v>5.0242805230413164E-41</v>
      </c>
      <c r="BO103" s="5">
        <f t="shared" si="108"/>
        <v>4.7447518853895513E-41</v>
      </c>
      <c r="BP103" s="5">
        <f t="shared" si="108"/>
        <v>4.4732232477377858E-41</v>
      </c>
      <c r="BQ103" s="5">
        <f t="shared" si="108"/>
        <v>4.2096946100860209E-41</v>
      </c>
      <c r="BR103" s="5">
        <f t="shared" si="108"/>
        <v>3.9541659724342873E-41</v>
      </c>
      <c r="BS103" s="5">
        <f t="shared" si="108"/>
        <v>3.7066373347825228E-41</v>
      </c>
      <c r="BT103" s="5">
        <f t="shared" si="108"/>
        <v>3.4671086971307584E-41</v>
      </c>
      <c r="BU103" s="5">
        <f t="shared" si="108"/>
        <v>3.2355800594789952E-41</v>
      </c>
      <c r="BV103" s="5">
        <f t="shared" si="100"/>
        <v>3.0120514218272587E-41</v>
      </c>
      <c r="BW103" s="5">
        <f t="shared" si="100"/>
        <v>2.7965227841755208E-41</v>
      </c>
      <c r="BX103" s="5">
        <f t="shared" si="100"/>
        <v>2.588994146523757E-41</v>
      </c>
      <c r="BY103" s="5">
        <f t="shared" si="100"/>
        <v>2.3894655088719934E-41</v>
      </c>
      <c r="BZ103" s="5">
        <f t="shared" si="100"/>
        <v>2.1979368712202534E-41</v>
      </c>
      <c r="CA103" s="5">
        <f t="shared" si="100"/>
        <v>2.0144082335684903E-41</v>
      </c>
      <c r="CB103" s="5">
        <f t="shared" si="100"/>
        <v>1.8388795959167277E-41</v>
      </c>
      <c r="CC103" s="5">
        <f t="shared" si="100"/>
        <v>1.6713509582649654E-41</v>
      </c>
      <c r="CD103" s="5">
        <f t="shared" si="100"/>
        <v>1.5118223206132227E-41</v>
      </c>
      <c r="CE103" s="5">
        <f t="shared" si="100"/>
        <v>1.3602936829614605E-41</v>
      </c>
      <c r="CF103" s="5">
        <f t="shared" si="100"/>
        <v>1.2167650453096992E-41</v>
      </c>
      <c r="CG103" s="5">
        <f t="shared" si="100"/>
        <v>1.0812364076579541E-41</v>
      </c>
      <c r="CH103" s="5">
        <f t="shared" si="100"/>
        <v>9.5370777000619257E-42</v>
      </c>
      <c r="CI103" s="5">
        <f t="shared" si="100"/>
        <v>8.3417913235443175E-42</v>
      </c>
      <c r="CJ103" s="5">
        <f t="shared" si="100"/>
        <v>7.2265049470267146E-42</v>
      </c>
      <c r="CK103" s="5">
        <f t="shared" si="100"/>
        <v>6.1912185705092369E-42</v>
      </c>
      <c r="CL103" s="5">
        <f t="shared" si="103"/>
        <v>5.2359321939916339E-42</v>
      </c>
      <c r="CM103" s="5">
        <f t="shared" si="103"/>
        <v>4.3606458174740369E-42</v>
      </c>
      <c r="CN103" s="5">
        <f t="shared" si="103"/>
        <v>3.5653594409564458E-42</v>
      </c>
      <c r="CO103" s="5">
        <f t="shared" si="103"/>
        <v>2.8500730644389404E-42</v>
      </c>
      <c r="CP103" s="5">
        <f t="shared" si="103"/>
        <v>2.2147866879213498E-42</v>
      </c>
      <c r="CQ103" s="5">
        <f t="shared" si="103"/>
        <v>1.6595003114037646E-42</v>
      </c>
      <c r="CR103" s="5">
        <f t="shared" si="107"/>
        <v>1.1842139348861846E-42</v>
      </c>
      <c r="CS103" s="5">
        <f t="shared" si="107"/>
        <v>7.8892755836865258E-43</v>
      </c>
      <c r="CT103" s="5">
        <f t="shared" si="107"/>
        <v>4.7364118185107367E-43</v>
      </c>
      <c r="CU103" s="5">
        <f t="shared" si="107"/>
        <v>2.3835480533349995E-43</v>
      </c>
      <c r="CV103" s="5">
        <f t="shared" si="107"/>
        <v>8.3068428815945437E-44</v>
      </c>
      <c r="CW103" s="5">
        <f t="shared" si="107"/>
        <v>7.7820522983727269E-45</v>
      </c>
      <c r="CX103" s="5">
        <f t="shared" si="107"/>
        <v>1.2495675780805332E-44</v>
      </c>
      <c r="CY103" s="5">
        <f t="shared" si="107"/>
        <v>9.7209299263243247E-44</v>
      </c>
      <c r="CZ103" s="5">
        <f t="shared" si="107"/>
        <v>2.6192292274566185E-43</v>
      </c>
      <c r="DA103" s="5">
        <f t="shared" si="107"/>
        <v>5.0663654622810075E-43</v>
      </c>
      <c r="DB103" s="5">
        <f t="shared" si="107"/>
        <v>8.3135016971054491E-43</v>
      </c>
      <c r="DC103" s="5">
        <f t="shared" si="107"/>
        <v>1.2360637931929945E-42</v>
      </c>
      <c r="DD103" s="5">
        <f t="shared" si="107"/>
        <v>1.7207774166753862E-42</v>
      </c>
      <c r="DE103" s="5">
        <f t="shared" si="107"/>
        <v>2.2854910401578366E-42</v>
      </c>
      <c r="DF103" s="5">
        <f t="shared" si="107"/>
        <v>2.9302046636402923E-42</v>
      </c>
      <c r="DG103" s="5">
        <f t="shared" si="107"/>
        <v>3.6549182871226619E-42</v>
      </c>
      <c r="DH103" s="5">
        <f t="shared" si="105"/>
        <v>4.4596319106051185E-42</v>
      </c>
    </row>
    <row r="104" spans="2:112" x14ac:dyDescent="0.25">
      <c r="B104" s="5">
        <f>'goccia (13)'!M17</f>
        <v>1.6607568509668893E-18</v>
      </c>
      <c r="D104">
        <f t="shared" si="99"/>
        <v>132</v>
      </c>
      <c r="E104" s="5">
        <f t="shared" si="90"/>
        <v>1.6607568509668893E-18</v>
      </c>
      <c r="F104" s="107">
        <f t="shared" si="91"/>
        <v>16.607568509668894</v>
      </c>
      <c r="G104" s="35"/>
      <c r="H104" s="100">
        <f t="shared" si="92"/>
        <v>1.5097789554244449E-19</v>
      </c>
      <c r="I104" s="35"/>
      <c r="J104" s="6"/>
      <c r="L104" s="5">
        <f t="shared" si="106"/>
        <v>9.5627969193280839E-43</v>
      </c>
      <c r="M104" s="5">
        <f t="shared" si="106"/>
        <v>6.0512147495500105E-43</v>
      </c>
      <c r="N104" s="5">
        <f t="shared" si="106"/>
        <v>3.3396325797722678E-43</v>
      </c>
      <c r="O104" s="5">
        <f t="shared" si="106"/>
        <v>1.4280504099942044E-43</v>
      </c>
      <c r="P104" s="5">
        <f t="shared" si="106"/>
        <v>3.1646824021619375E-44</v>
      </c>
      <c r="Q104" s="5">
        <f t="shared" si="106"/>
        <v>4.8860704382363257E-46</v>
      </c>
      <c r="R104" s="5">
        <f t="shared" si="106"/>
        <v>4.9330390066022506E-44</v>
      </c>
      <c r="S104" s="5">
        <f t="shared" si="106"/>
        <v>1.7817217308822775E-43</v>
      </c>
      <c r="T104" s="5">
        <f t="shared" si="106"/>
        <v>3.8701395611043831E-43</v>
      </c>
      <c r="U104" s="5">
        <f t="shared" si="106"/>
        <v>6.758557391326542E-43</v>
      </c>
      <c r="V104" s="5">
        <f t="shared" si="106"/>
        <v>1.0446975221548262E-42</v>
      </c>
      <c r="W104" s="5">
        <f t="shared" si="106"/>
        <v>1.493539305177043E-42</v>
      </c>
      <c r="X104" s="5">
        <f t="shared" si="106"/>
        <v>2.0223810881992653E-42</v>
      </c>
      <c r="Y104" s="5">
        <f t="shared" si="106"/>
        <v>2.6312228712214926E-42</v>
      </c>
      <c r="Z104" s="5">
        <f t="shared" si="106"/>
        <v>3.3200646542436379E-42</v>
      </c>
      <c r="AA104" s="5">
        <f t="shared" si="106"/>
        <v>4.0889064372658664E-42</v>
      </c>
      <c r="AB104" s="5">
        <f t="shared" si="104"/>
        <v>4.9377482202881002E-42</v>
      </c>
      <c r="AC104" s="5">
        <f t="shared" si="104"/>
        <v>5.8665900033102227E-42</v>
      </c>
      <c r="AD104" s="5">
        <f t="shared" si="104"/>
        <v>6.8754317863324576E-42</v>
      </c>
      <c r="AE104" s="5">
        <f t="shared" si="104"/>
        <v>7.9642735693546978E-42</v>
      </c>
      <c r="AF104" s="5">
        <f t="shared" si="104"/>
        <v>9.1331153523769434E-42</v>
      </c>
      <c r="AG104" s="5">
        <f t="shared" si="104"/>
        <v>1.0381957135399039E-41</v>
      </c>
      <c r="AH104" s="5">
        <f t="shared" si="104"/>
        <v>1.1710798918421284E-41</v>
      </c>
      <c r="AI104" s="5">
        <f t="shared" si="104"/>
        <v>1.3119640701443538E-41</v>
      </c>
      <c r="AJ104" s="5">
        <f t="shared" si="104"/>
        <v>1.4608482484465793E-41</v>
      </c>
      <c r="AK104" s="5">
        <f t="shared" si="104"/>
        <v>1.6177324267487862E-41</v>
      </c>
      <c r="AL104" s="5">
        <f t="shared" si="104"/>
        <v>1.782616605051012E-41</v>
      </c>
      <c r="AM104" s="5">
        <f t="shared" si="104"/>
        <v>1.9555007833532383E-41</v>
      </c>
      <c r="AN104" s="5">
        <f t="shared" si="104"/>
        <v>2.136384961655443E-41</v>
      </c>
      <c r="AO104" s="5">
        <f t="shared" si="104"/>
        <v>2.3252691399576696E-41</v>
      </c>
      <c r="AP104" s="5">
        <f t="shared" si="104"/>
        <v>2.5221533182598963E-41</v>
      </c>
      <c r="AQ104" s="5">
        <f t="shared" si="109"/>
        <v>2.7270374965621237E-41</v>
      </c>
      <c r="AR104" s="5">
        <f t="shared" si="109"/>
        <v>2.9399216748643257E-41</v>
      </c>
      <c r="AS104" s="5">
        <f t="shared" si="109"/>
        <v>3.1608058531665534E-41</v>
      </c>
      <c r="AT104" s="5">
        <f t="shared" si="109"/>
        <v>3.3896900314687817E-41</v>
      </c>
      <c r="AU104" s="5">
        <f t="shared" si="109"/>
        <v>3.6265742097710102E-41</v>
      </c>
      <c r="AV104" s="5">
        <f t="shared" si="109"/>
        <v>3.8714583880732093E-41</v>
      </c>
      <c r="AW104" s="5">
        <f t="shared" si="109"/>
        <v>4.1243425663754381E-41</v>
      </c>
      <c r="AX104" s="5">
        <f t="shared" si="109"/>
        <v>4.3852267446776676E-41</v>
      </c>
      <c r="AY104" s="5">
        <f t="shared" si="109"/>
        <v>4.6541109229798972E-41</v>
      </c>
      <c r="AZ104" s="5">
        <f t="shared" si="109"/>
        <v>4.9309951012820933E-41</v>
      </c>
      <c r="BA104" s="5">
        <f t="shared" si="109"/>
        <v>6.2026415742208142E-41</v>
      </c>
      <c r="BB104" s="5">
        <f t="shared" si="109"/>
        <v>5.891614170353247E-41</v>
      </c>
      <c r="BC104" s="5">
        <f t="shared" si="109"/>
        <v>5.5885867664857162E-41</v>
      </c>
      <c r="BD104" s="5">
        <f t="shared" si="109"/>
        <v>5.2935593626181493E-41</v>
      </c>
      <c r="BE104" s="5">
        <f t="shared" si="109"/>
        <v>5.0065319587505821E-41</v>
      </c>
      <c r="BF104" s="5">
        <f t="shared" si="109"/>
        <v>4.7275045548830155E-41</v>
      </c>
      <c r="BG104" s="5">
        <f t="shared" si="108"/>
        <v>4.4564771510154822E-41</v>
      </c>
      <c r="BH104" s="5">
        <f t="shared" si="108"/>
        <v>4.1934497471479159E-41</v>
      </c>
      <c r="BI104" s="5">
        <f t="shared" si="108"/>
        <v>3.9384223432803503E-41</v>
      </c>
      <c r="BJ104" s="5">
        <f t="shared" si="108"/>
        <v>3.6913949394127854E-41</v>
      </c>
      <c r="BK104" s="5">
        <f t="shared" si="108"/>
        <v>3.4523675355452486E-41</v>
      </c>
      <c r="BL104" s="5">
        <f t="shared" si="108"/>
        <v>3.221340131677684E-41</v>
      </c>
      <c r="BM104" s="5">
        <f t="shared" si="108"/>
        <v>2.9983127278101195E-41</v>
      </c>
      <c r="BN104" s="5">
        <f t="shared" si="108"/>
        <v>2.7832853239425806E-41</v>
      </c>
      <c r="BO104" s="5">
        <f t="shared" si="108"/>
        <v>2.5762579200750164E-41</v>
      </c>
      <c r="BP104" s="5">
        <f t="shared" si="108"/>
        <v>2.3772305162074524E-41</v>
      </c>
      <c r="BQ104" s="5">
        <f t="shared" si="108"/>
        <v>2.186203112339889E-41</v>
      </c>
      <c r="BR104" s="5">
        <f t="shared" si="108"/>
        <v>2.003175708472348E-41</v>
      </c>
      <c r="BS104" s="5">
        <f t="shared" si="108"/>
        <v>1.8281483046047847E-41</v>
      </c>
      <c r="BT104" s="5">
        <f t="shared" si="108"/>
        <v>1.661120900737222E-41</v>
      </c>
      <c r="BU104" s="5">
        <f t="shared" si="108"/>
        <v>1.5020934968696597E-41</v>
      </c>
      <c r="BV104" s="5">
        <f t="shared" si="100"/>
        <v>1.3510660930021157E-41</v>
      </c>
      <c r="BW104" s="5">
        <f t="shared" si="100"/>
        <v>1.2080386891345703E-41</v>
      </c>
      <c r="BX104" s="5">
        <f t="shared" si="100"/>
        <v>1.0730112852670079E-41</v>
      </c>
      <c r="BY104" s="5">
        <f t="shared" si="100"/>
        <v>9.4598388139944599E-42</v>
      </c>
      <c r="BZ104" s="5">
        <f t="shared" si="100"/>
        <v>8.2695647753189838E-42</v>
      </c>
      <c r="CA104" s="5">
        <f t="shared" si="100"/>
        <v>7.159290736643364E-42</v>
      </c>
      <c r="CB104" s="5">
        <f t="shared" si="100"/>
        <v>6.1290166979677507E-42</v>
      </c>
      <c r="CC104" s="5">
        <f t="shared" si="100"/>
        <v>5.1787426592921429E-42</v>
      </c>
      <c r="CD104" s="5">
        <f t="shared" si="100"/>
        <v>4.3084686206166397E-42</v>
      </c>
      <c r="CE104" s="5">
        <f t="shared" si="100"/>
        <v>3.5181945819410323E-42</v>
      </c>
      <c r="CF104" s="5">
        <f t="shared" si="100"/>
        <v>2.8079205432654306E-42</v>
      </c>
      <c r="CG104" s="5">
        <f t="shared" si="100"/>
        <v>2.177646504589905E-42</v>
      </c>
      <c r="CH104" s="5">
        <f t="shared" si="100"/>
        <v>1.6273724659143041E-42</v>
      </c>
      <c r="CI104" s="5">
        <f t="shared" si="100"/>
        <v>1.1570984272387085E-42</v>
      </c>
      <c r="CJ104" s="5">
        <f t="shared" ref="CJ104:CY119" si="110">IF($E104=0, 0, ($E104/ROUND($E104/CJ$3,0)-CJ$3)^2)</f>
        <v>7.6682438856311826E-43</v>
      </c>
      <c r="CK104" s="5">
        <f t="shared" si="110"/>
        <v>4.5655034988756579E-43</v>
      </c>
      <c r="CL104" s="5">
        <f t="shared" si="110"/>
        <v>2.2627631121197649E-43</v>
      </c>
      <c r="CM104" s="5">
        <f t="shared" si="110"/>
        <v>7.6002272536392497E-44</v>
      </c>
      <c r="CN104" s="5">
        <f t="shared" si="110"/>
        <v>5.7282338608138219E-45</v>
      </c>
      <c r="CO104" s="5">
        <f t="shared" si="110"/>
        <v>1.5454195185234478E-44</v>
      </c>
      <c r="CP104" s="5">
        <f t="shared" si="110"/>
        <v>1.051801565096568E-43</v>
      </c>
      <c r="CQ104" s="5">
        <f t="shared" si="110"/>
        <v>2.7490611783408443E-43</v>
      </c>
      <c r="CR104" s="5">
        <f t="shared" si="110"/>
        <v>5.2463207915851739E-43</v>
      </c>
      <c r="CS104" s="5">
        <f t="shared" si="110"/>
        <v>8.5435804048291121E-43</v>
      </c>
      <c r="CT104" s="5">
        <f t="shared" si="110"/>
        <v>1.2640840018073451E-42</v>
      </c>
      <c r="CU104" s="5">
        <f t="shared" si="110"/>
        <v>1.7538099631317843E-42</v>
      </c>
      <c r="CV104" s="5">
        <f t="shared" si="110"/>
        <v>2.3235359244561556E-42</v>
      </c>
      <c r="CW104" s="5">
        <f t="shared" si="110"/>
        <v>2.9732618857805957E-42</v>
      </c>
      <c r="CX104" s="5">
        <f t="shared" si="110"/>
        <v>3.7029878471050414E-42</v>
      </c>
      <c r="CY104" s="5">
        <f t="shared" si="110"/>
        <v>4.5127138084294924E-42</v>
      </c>
      <c r="CZ104" s="5">
        <f t="shared" si="107"/>
        <v>5.4024397697538366E-42</v>
      </c>
      <c r="DA104" s="5">
        <f t="shared" si="107"/>
        <v>6.3721657310782888E-42</v>
      </c>
      <c r="DB104" s="5">
        <f t="shared" si="107"/>
        <v>7.4218916924027457E-42</v>
      </c>
      <c r="DC104" s="5">
        <f t="shared" si="107"/>
        <v>8.5516176537272079E-42</v>
      </c>
      <c r="DD104" s="5">
        <f t="shared" si="107"/>
        <v>9.7613436150515251E-42</v>
      </c>
      <c r="DE104" s="5">
        <f t="shared" si="107"/>
        <v>1.1051069576375989E-41</v>
      </c>
      <c r="DF104" s="5">
        <f t="shared" si="107"/>
        <v>1.2420795537700458E-41</v>
      </c>
      <c r="DG104" s="5">
        <f t="shared" si="107"/>
        <v>1.3870521499024753E-41</v>
      </c>
      <c r="DH104" s="5">
        <f t="shared" si="105"/>
        <v>1.5400247460349223E-41</v>
      </c>
    </row>
    <row r="105" spans="2:112" x14ac:dyDescent="0.25">
      <c r="B105" s="5">
        <f>'goccia (13)'!M18</f>
        <v>2.0360950966638541E-18</v>
      </c>
      <c r="D105">
        <f t="shared" si="99"/>
        <v>133</v>
      </c>
      <c r="E105" s="5">
        <f t="shared" si="90"/>
        <v>2.0360950966638541E-18</v>
      </c>
      <c r="F105" s="107">
        <f t="shared" si="91"/>
        <v>20.360950966638541</v>
      </c>
      <c r="G105" s="35"/>
      <c r="H105" s="69">
        <f t="shared" si="92"/>
        <v>1.566226997433734E-19</v>
      </c>
      <c r="I105" s="35"/>
      <c r="J105" s="6"/>
      <c r="L105" s="5">
        <f t="shared" si="106"/>
        <v>2.0835901379602822E-41</v>
      </c>
      <c r="M105" s="5">
        <f t="shared" si="106"/>
        <v>2.2701755760635626E-41</v>
      </c>
      <c r="N105" s="5">
        <f t="shared" si="106"/>
        <v>2.4647610141668194E-41</v>
      </c>
      <c r="O105" s="5">
        <f t="shared" si="106"/>
        <v>2.6673464522700999E-41</v>
      </c>
      <c r="P105" s="5">
        <f t="shared" si="106"/>
        <v>2.877931890373381E-41</v>
      </c>
      <c r="Q105" s="5">
        <f t="shared" si="106"/>
        <v>3.161475240413122E-41</v>
      </c>
      <c r="R105" s="5">
        <f t="shared" si="106"/>
        <v>2.940567250678205E-41</v>
      </c>
      <c r="S105" s="5">
        <f t="shared" si="106"/>
        <v>2.7276592609432617E-41</v>
      </c>
      <c r="T105" s="5">
        <f t="shared" si="106"/>
        <v>2.522751271208319E-41</v>
      </c>
      <c r="U105" s="5">
        <f t="shared" si="106"/>
        <v>2.3258432814733765E-41</v>
      </c>
      <c r="V105" s="5">
        <f t="shared" si="106"/>
        <v>2.1369352917384571E-41</v>
      </c>
      <c r="W105" s="5">
        <f t="shared" si="106"/>
        <v>1.9560273020035149E-41</v>
      </c>
      <c r="X105" s="5">
        <f t="shared" si="106"/>
        <v>1.7831193122685733E-41</v>
      </c>
      <c r="Y105" s="5">
        <f t="shared" si="106"/>
        <v>1.6182113225336322E-41</v>
      </c>
      <c r="Z105" s="5">
        <f t="shared" si="106"/>
        <v>1.4613033327987101E-41</v>
      </c>
      <c r="AA105" s="5">
        <f t="shared" si="106"/>
        <v>1.312395343063769E-41</v>
      </c>
      <c r="AB105" s="5">
        <f t="shared" si="104"/>
        <v>1.1714873533288285E-41</v>
      </c>
      <c r="AC105" s="5">
        <f t="shared" si="104"/>
        <v>1.038579363593904E-41</v>
      </c>
      <c r="AD105" s="5">
        <f t="shared" si="104"/>
        <v>9.1367137385896366E-42</v>
      </c>
      <c r="AE105" s="5">
        <f t="shared" si="104"/>
        <v>7.9676338412402381E-42</v>
      </c>
      <c r="AF105" s="5">
        <f t="shared" si="104"/>
        <v>6.8785539438908437E-42</v>
      </c>
      <c r="AG105" s="5">
        <f t="shared" si="104"/>
        <v>5.8694740465415731E-42</v>
      </c>
      <c r="AH105" s="5">
        <f t="shared" si="104"/>
        <v>4.9403941491921804E-42</v>
      </c>
      <c r="AI105" s="5">
        <f t="shared" si="104"/>
        <v>4.0913142518427931E-42</v>
      </c>
      <c r="AJ105" s="5">
        <f t="shared" si="104"/>
        <v>3.3222343544934117E-42</v>
      </c>
      <c r="AK105" s="5">
        <f t="shared" si="104"/>
        <v>2.6331544571441135E-42</v>
      </c>
      <c r="AL105" s="5">
        <f t="shared" si="104"/>
        <v>2.0240745597947326E-42</v>
      </c>
      <c r="AM105" s="5">
        <f t="shared" si="104"/>
        <v>1.4949946624453571E-42</v>
      </c>
      <c r="AN105" s="5">
        <f t="shared" si="104"/>
        <v>1.0459147650960363E-42</v>
      </c>
      <c r="AO105" s="5">
        <f t="shared" si="104"/>
        <v>6.7683486774666182E-43</v>
      </c>
      <c r="AP105" s="5">
        <f t="shared" si="104"/>
        <v>3.8775497039729269E-43</v>
      </c>
      <c r="AQ105" s="5">
        <f t="shared" si="109"/>
        <v>1.7867507304792883E-43</v>
      </c>
      <c r="AR105" s="5">
        <f t="shared" si="109"/>
        <v>4.9595175698581039E-44</v>
      </c>
      <c r="AS105" s="5">
        <f t="shared" si="109"/>
        <v>5.152783492182033E-46</v>
      </c>
      <c r="AT105" s="5">
        <f t="shared" si="109"/>
        <v>3.143538099986068E-44</v>
      </c>
      <c r="AU105" s="5">
        <f t="shared" si="109"/>
        <v>1.4235548365050847E-43</v>
      </c>
      <c r="AV105" s="5">
        <f t="shared" si="109"/>
        <v>3.3327558630113377E-43</v>
      </c>
      <c r="AW105" s="5">
        <f t="shared" si="109"/>
        <v>6.0419568895178256E-43</v>
      </c>
      <c r="AX105" s="5">
        <f t="shared" si="109"/>
        <v>9.5511579160243658E-43</v>
      </c>
      <c r="AY105" s="5">
        <f t="shared" si="109"/>
        <v>1.386035894253096E-42</v>
      </c>
      <c r="AZ105" s="5">
        <f t="shared" si="109"/>
        <v>1.8969559969036945E-42</v>
      </c>
      <c r="BA105" s="5">
        <f t="shared" si="109"/>
        <v>2.4878760995543549E-42</v>
      </c>
      <c r="BB105" s="5">
        <f t="shared" si="109"/>
        <v>3.1587962022050207E-42</v>
      </c>
      <c r="BC105" s="5">
        <f t="shared" si="109"/>
        <v>3.9097163048555962E-42</v>
      </c>
      <c r="BD105" s="5">
        <f t="shared" si="109"/>
        <v>4.7406364075062631E-42</v>
      </c>
      <c r="BE105" s="5">
        <f t="shared" si="109"/>
        <v>5.6515565101569353E-42</v>
      </c>
      <c r="BF105" s="5">
        <f t="shared" si="109"/>
        <v>6.6424766128076122E-42</v>
      </c>
      <c r="BG105" s="5">
        <f t="shared" si="108"/>
        <v>7.713396715458162E-42</v>
      </c>
      <c r="BH105" s="5">
        <f t="shared" si="108"/>
        <v>8.8643168181088394E-42</v>
      </c>
      <c r="BI105" s="5">
        <f t="shared" si="108"/>
        <v>1.0095236920759523E-41</v>
      </c>
      <c r="BJ105" s="5">
        <f t="shared" si="108"/>
        <v>1.1406157023410213E-41</v>
      </c>
      <c r="BK105" s="5">
        <f t="shared" si="108"/>
        <v>1.2797077126060735E-41</v>
      </c>
      <c r="BL105" s="5">
        <f t="shared" si="108"/>
        <v>1.4267997228711424E-41</v>
      </c>
      <c r="BM105" s="5">
        <f t="shared" si="108"/>
        <v>1.5818917331362119E-41</v>
      </c>
      <c r="BN105" s="5">
        <f t="shared" si="108"/>
        <v>1.744983743401262E-41</v>
      </c>
      <c r="BO105" s="5">
        <f t="shared" si="108"/>
        <v>1.9160757536663315E-41</v>
      </c>
      <c r="BP105" s="5">
        <f t="shared" si="108"/>
        <v>2.0951677639314018E-41</v>
      </c>
      <c r="BQ105" s="5">
        <f t="shared" si="108"/>
        <v>2.2822597741964724E-41</v>
      </c>
      <c r="BR105" s="5">
        <f t="shared" si="108"/>
        <v>2.4773517844615195E-41</v>
      </c>
      <c r="BS105" s="5">
        <f t="shared" si="108"/>
        <v>2.6804437947265902E-41</v>
      </c>
      <c r="BT105" s="5">
        <f t="shared" si="108"/>
        <v>2.8915358049916615E-41</v>
      </c>
      <c r="BU105" s="5">
        <f t="shared" si="108"/>
        <v>3.1106278152567336E-41</v>
      </c>
      <c r="BV105" s="5">
        <f t="shared" ref="BV105:CK120" si="111">IF($E105=0, 0, ($E105/ROUND($E105/BV$3,0)-BV$3)^2)</f>
        <v>3.3377198255217782E-41</v>
      </c>
      <c r="BW105" s="5">
        <f t="shared" si="111"/>
        <v>3.5728118357868214E-41</v>
      </c>
      <c r="BX105" s="5">
        <f t="shared" si="111"/>
        <v>3.8159038460518929E-41</v>
      </c>
      <c r="BY105" s="5">
        <f t="shared" si="111"/>
        <v>4.4550170205501134E-41</v>
      </c>
      <c r="BZ105" s="5">
        <f t="shared" si="111"/>
        <v>4.1920333650039551E-41</v>
      </c>
      <c r="CA105" s="5">
        <f t="shared" si="111"/>
        <v>3.9370497094577649E-41</v>
      </c>
      <c r="CB105" s="5">
        <f t="shared" si="111"/>
        <v>3.6900660539115753E-41</v>
      </c>
      <c r="CC105" s="5">
        <f t="shared" si="111"/>
        <v>3.4510823983653864E-41</v>
      </c>
      <c r="CD105" s="5">
        <f t="shared" si="111"/>
        <v>3.2200987428192251E-41</v>
      </c>
      <c r="CE105" s="5">
        <f t="shared" si="111"/>
        <v>2.9971150872730365E-41</v>
      </c>
      <c r="CF105" s="5">
        <f t="shared" si="111"/>
        <v>2.7821314317268481E-41</v>
      </c>
      <c r="CG105" s="5">
        <f t="shared" si="111"/>
        <v>2.5751477761806847E-41</v>
      </c>
      <c r="CH105" s="5">
        <f t="shared" si="111"/>
        <v>2.3761641206344966E-41</v>
      </c>
      <c r="CI105" s="5">
        <f t="shared" si="111"/>
        <v>2.1851804650883091E-41</v>
      </c>
      <c r="CJ105" s="5">
        <f t="shared" si="111"/>
        <v>2.0021968095421218E-41</v>
      </c>
      <c r="CK105" s="5">
        <f t="shared" si="111"/>
        <v>1.8272131539959557E-41</v>
      </c>
      <c r="CL105" s="5">
        <f t="shared" si="110"/>
        <v>1.6602294984497687E-41</v>
      </c>
      <c r="CM105" s="5">
        <f t="shared" si="110"/>
        <v>1.5012458429035823E-41</v>
      </c>
      <c r="CN105" s="5">
        <f t="shared" si="110"/>
        <v>1.3502621873573963E-41</v>
      </c>
      <c r="CO105" s="5">
        <f t="shared" si="110"/>
        <v>1.2072785318112276E-41</v>
      </c>
      <c r="CP105" s="5">
        <f t="shared" si="110"/>
        <v>1.0722948762650415E-41</v>
      </c>
      <c r="CQ105" s="5">
        <f t="shared" si="110"/>
        <v>9.4531122071885629E-42</v>
      </c>
      <c r="CR105" s="5">
        <f t="shared" si="110"/>
        <v>8.2632756517267143E-42</v>
      </c>
      <c r="CS105" s="5">
        <f t="shared" si="110"/>
        <v>7.1534390962649999E-42</v>
      </c>
      <c r="CT105" s="5">
        <f t="shared" si="110"/>
        <v>6.1236025408031518E-42</v>
      </c>
      <c r="CU105" s="5">
        <f t="shared" si="110"/>
        <v>5.1737659853413104E-42</v>
      </c>
      <c r="CV105" s="5">
        <f t="shared" si="110"/>
        <v>4.3039294298795738E-42</v>
      </c>
      <c r="CW105" s="5">
        <f t="shared" si="110"/>
        <v>3.5140928744177328E-42</v>
      </c>
      <c r="CX105" s="5">
        <f t="shared" si="110"/>
        <v>2.8042563189558969E-42</v>
      </c>
      <c r="CY105" s="5">
        <f t="shared" si="110"/>
        <v>2.1744197634940667E-42</v>
      </c>
      <c r="CZ105" s="5">
        <f t="shared" si="107"/>
        <v>1.624583208032303E-42</v>
      </c>
      <c r="DA105" s="5">
        <f t="shared" si="107"/>
        <v>1.1547466525704735E-42</v>
      </c>
      <c r="DB105" s="5">
        <f t="shared" si="107"/>
        <v>7.6491009710864946E-43</v>
      </c>
      <c r="DC105" s="5">
        <f t="shared" si="107"/>
        <v>4.5507354164683079E-43</v>
      </c>
      <c r="DD105" s="5">
        <f t="shared" si="107"/>
        <v>2.2523698618504017E-43</v>
      </c>
      <c r="DE105" s="5">
        <f t="shared" si="107"/>
        <v>7.5400430723222405E-44</v>
      </c>
      <c r="DF105" s="5">
        <f t="shared" si="107"/>
        <v>5.5638752614099542E-45</v>
      </c>
      <c r="DG105" s="5">
        <f t="shared" si="107"/>
        <v>1.572731979959678E-44</v>
      </c>
      <c r="DH105" s="5">
        <f t="shared" si="105"/>
        <v>1.0589076433778532E-43</v>
      </c>
    </row>
    <row r="106" spans="2:112" x14ac:dyDescent="0.25">
      <c r="B106" s="5">
        <f>'goccia (13)'!M19</f>
        <v>1.2580996823236247E-18</v>
      </c>
      <c r="D106">
        <f t="shared" si="99"/>
        <v>134</v>
      </c>
      <c r="E106" s="5">
        <f t="shared" si="90"/>
        <v>1.2580996823236247E-18</v>
      </c>
      <c r="F106" s="107">
        <f t="shared" si="91"/>
        <v>12.580996823236246</v>
      </c>
      <c r="G106" s="35"/>
      <c r="H106" s="100">
        <f t="shared" si="92"/>
        <v>1.5726246029045308E-19</v>
      </c>
      <c r="I106" s="35"/>
      <c r="J106" s="6"/>
      <c r="L106" s="5">
        <f t="shared" si="106"/>
        <v>5.2743329470407952E-41</v>
      </c>
      <c r="M106" s="5">
        <f t="shared" si="106"/>
        <v>4.9878345354226624E-41</v>
      </c>
      <c r="N106" s="5">
        <f t="shared" si="106"/>
        <v>4.7093361238045629E-41</v>
      </c>
      <c r="O106" s="5">
        <f t="shared" si="106"/>
        <v>4.4388377121864299E-41</v>
      </c>
      <c r="P106" s="5">
        <f t="shared" si="106"/>
        <v>4.1763393005682976E-41</v>
      </c>
      <c r="Q106" s="5">
        <f t="shared" si="106"/>
        <v>3.921840888950166E-41</v>
      </c>
      <c r="R106" s="5">
        <f t="shared" si="106"/>
        <v>3.675342477332064E-41</v>
      </c>
      <c r="S106" s="5">
        <f t="shared" si="106"/>
        <v>3.4368440657139322E-41</v>
      </c>
      <c r="T106" s="5">
        <f t="shared" si="106"/>
        <v>3.206345654095801E-41</v>
      </c>
      <c r="U106" s="5">
        <f t="shared" si="106"/>
        <v>2.9838472424776704E-41</v>
      </c>
      <c r="V106" s="5">
        <f t="shared" si="106"/>
        <v>2.7693488308595661E-41</v>
      </c>
      <c r="W106" s="5">
        <f t="shared" si="106"/>
        <v>2.5628504192414353E-41</v>
      </c>
      <c r="X106" s="5">
        <f t="shared" si="106"/>
        <v>2.3643520076233058E-41</v>
      </c>
      <c r="Y106" s="5">
        <f t="shared" si="106"/>
        <v>2.1738535960051761E-41</v>
      </c>
      <c r="Z106" s="5">
        <f t="shared" si="106"/>
        <v>1.9913551843870687E-41</v>
      </c>
      <c r="AA106" s="5">
        <f t="shared" si="106"/>
        <v>1.8168567727689394E-41</v>
      </c>
      <c r="AB106" s="5">
        <f t="shared" si="104"/>
        <v>1.6503583611508107E-41</v>
      </c>
      <c r="AC106" s="5">
        <f t="shared" si="104"/>
        <v>1.491859949532701E-41</v>
      </c>
      <c r="AD106" s="5">
        <f t="shared" si="104"/>
        <v>1.3413615379145723E-41</v>
      </c>
      <c r="AE106" s="5">
        <f t="shared" si="104"/>
        <v>1.1988631262964441E-41</v>
      </c>
      <c r="AF106" s="5">
        <f t="shared" si="104"/>
        <v>1.0643647146783166E-41</v>
      </c>
      <c r="AG106" s="5">
        <f t="shared" si="104"/>
        <v>9.3786630306020419E-42</v>
      </c>
      <c r="AH106" s="5">
        <f t="shared" si="104"/>
        <v>8.1936789144207665E-42</v>
      </c>
      <c r="AI106" s="5">
        <f t="shared" si="104"/>
        <v>7.0886947982394964E-42</v>
      </c>
      <c r="AJ106" s="5">
        <f t="shared" si="104"/>
        <v>6.063710682058233E-42</v>
      </c>
      <c r="AK106" s="5">
        <f t="shared" si="104"/>
        <v>5.1187265658770819E-42</v>
      </c>
      <c r="AL106" s="5">
        <f t="shared" si="104"/>
        <v>4.2537424496958184E-42</v>
      </c>
      <c r="AM106" s="5">
        <f t="shared" si="104"/>
        <v>3.4687583335145607E-42</v>
      </c>
      <c r="AN106" s="5">
        <f t="shared" si="104"/>
        <v>2.7637742173333875E-42</v>
      </c>
      <c r="AO106" s="5">
        <f t="shared" si="104"/>
        <v>2.1387901011521304E-42</v>
      </c>
      <c r="AP106" s="5">
        <f t="shared" si="104"/>
        <v>1.5938059849708783E-42</v>
      </c>
      <c r="AQ106" s="5">
        <f t="shared" si="109"/>
        <v>1.1288218687896317E-42</v>
      </c>
      <c r="AR106" s="5">
        <f t="shared" si="109"/>
        <v>7.4383775260843199E-43</v>
      </c>
      <c r="AS106" s="5">
        <f t="shared" si="109"/>
        <v>4.3885363642718629E-43</v>
      </c>
      <c r="AT106" s="5">
        <f t="shared" si="109"/>
        <v>2.13869520245946E-43</v>
      </c>
      <c r="AU106" s="5">
        <f t="shared" si="109"/>
        <v>6.8885404064710999E-44</v>
      </c>
      <c r="AV106" s="5">
        <f t="shared" si="109"/>
        <v>3.9012878834843152E-45</v>
      </c>
      <c r="AW106" s="5">
        <f t="shared" si="109"/>
        <v>1.8917171702250303E-44</v>
      </c>
      <c r="AX106" s="5">
        <f t="shared" si="109"/>
        <v>1.139330555210216E-43</v>
      </c>
      <c r="AY106" s="5">
        <f t="shared" si="109"/>
        <v>2.8894893933979819E-43</v>
      </c>
      <c r="AZ106" s="5">
        <f t="shared" si="109"/>
        <v>5.4396482315854464E-43</v>
      </c>
      <c r="BA106" s="5">
        <f t="shared" si="109"/>
        <v>8.7898070697732224E-43</v>
      </c>
      <c r="BB106" s="5">
        <f t="shared" si="109"/>
        <v>1.2939965907961051E-42</v>
      </c>
      <c r="BC106" s="5">
        <f t="shared" si="109"/>
        <v>1.7890124746148291E-42</v>
      </c>
      <c r="BD106" s="5">
        <f t="shared" si="109"/>
        <v>2.3640283584336129E-42</v>
      </c>
      <c r="BE106" s="5">
        <f t="shared" si="109"/>
        <v>3.0190442422524021E-42</v>
      </c>
      <c r="BF106" s="5">
        <f t="shared" si="109"/>
        <v>3.7540601260711963E-42</v>
      </c>
      <c r="BG106" s="5">
        <f t="shared" si="108"/>
        <v>4.5690760098898933E-42</v>
      </c>
      <c r="BH106" s="5">
        <f t="shared" si="108"/>
        <v>5.4640918937086892E-42</v>
      </c>
      <c r="BI106" s="5">
        <f t="shared" si="108"/>
        <v>6.4391077775274899E-42</v>
      </c>
      <c r="BJ106" s="5">
        <f t="shared" si="108"/>
        <v>7.4941236613462966E-42</v>
      </c>
      <c r="BK106" s="5">
        <f t="shared" si="108"/>
        <v>8.6291395451649658E-42</v>
      </c>
      <c r="BL106" s="5">
        <f t="shared" si="108"/>
        <v>9.8441554289837729E-42</v>
      </c>
      <c r="BM106" s="5">
        <f t="shared" si="108"/>
        <v>1.1139171312802585E-41</v>
      </c>
      <c r="BN106" s="5">
        <f t="shared" si="108"/>
        <v>1.2514187196621234E-41</v>
      </c>
      <c r="BO106" s="5">
        <f t="shared" si="108"/>
        <v>1.3969203080440047E-41</v>
      </c>
      <c r="BP106" s="5">
        <f t="shared" si="108"/>
        <v>1.5504218964258866E-41</v>
      </c>
      <c r="BQ106" s="5">
        <f t="shared" si="108"/>
        <v>1.711923484807769E-41</v>
      </c>
      <c r="BR106" s="5">
        <f t="shared" si="108"/>
        <v>1.8814250731896309E-41</v>
      </c>
      <c r="BS106" s="5">
        <f t="shared" si="108"/>
        <v>2.0589266615715135E-41</v>
      </c>
      <c r="BT106" s="5">
        <f t="shared" si="108"/>
        <v>2.2444282499533966E-41</v>
      </c>
      <c r="BU106" s="5">
        <f t="shared" si="108"/>
        <v>2.4379298383352801E-41</v>
      </c>
      <c r="BV106" s="5">
        <f t="shared" si="111"/>
        <v>2.6394314267171393E-41</v>
      </c>
      <c r="BW106" s="5">
        <f t="shared" si="111"/>
        <v>2.8489330150989976E-41</v>
      </c>
      <c r="BX106" s="5">
        <f t="shared" si="111"/>
        <v>3.0664346034808805E-41</v>
      </c>
      <c r="BY106" s="5">
        <f t="shared" si="111"/>
        <v>3.2919361918627646E-41</v>
      </c>
      <c r="BZ106" s="5">
        <f t="shared" si="111"/>
        <v>3.5254377802446203E-41</v>
      </c>
      <c r="CA106" s="5">
        <f t="shared" si="111"/>
        <v>3.7669393686265042E-41</v>
      </c>
      <c r="CB106" s="5">
        <f t="shared" si="111"/>
        <v>4.0164409570083882E-41</v>
      </c>
      <c r="CC106" s="5">
        <f t="shared" si="111"/>
        <v>4.2739425453902734E-41</v>
      </c>
      <c r="CD106" s="5">
        <f t="shared" si="111"/>
        <v>4.5394441337721261E-41</v>
      </c>
      <c r="CE106" s="5">
        <f t="shared" si="111"/>
        <v>4.8129457221540117E-41</v>
      </c>
      <c r="CF106" s="5">
        <f t="shared" si="111"/>
        <v>5.0944473105358973E-41</v>
      </c>
      <c r="CG106" s="5">
        <f t="shared" si="111"/>
        <v>5.383948898917748E-41</v>
      </c>
      <c r="CH106" s="5">
        <f t="shared" si="111"/>
        <v>5.6814504872996329E-41</v>
      </c>
      <c r="CI106" s="5">
        <f t="shared" si="111"/>
        <v>5.9869520756815195E-41</v>
      </c>
      <c r="CJ106" s="5">
        <f t="shared" si="111"/>
        <v>6.3004536640634058E-41</v>
      </c>
      <c r="CK106" s="5">
        <f t="shared" si="111"/>
        <v>6.621955252445254E-41</v>
      </c>
      <c r="CL106" s="5">
        <f t="shared" si="110"/>
        <v>6.9514568408271416E-41</v>
      </c>
      <c r="CM106" s="5">
        <f t="shared" si="110"/>
        <v>7.2889584292090288E-41</v>
      </c>
      <c r="CN106" s="5">
        <f t="shared" si="110"/>
        <v>7.6344600175909167E-41</v>
      </c>
      <c r="CO106" s="5">
        <f t="shared" si="110"/>
        <v>7.9879616059727615E-41</v>
      </c>
      <c r="CP106" s="5">
        <f t="shared" si="110"/>
        <v>8.3494631943546497E-41</v>
      </c>
      <c r="CQ106" s="5">
        <f t="shared" si="110"/>
        <v>8.7189647827365385E-41</v>
      </c>
      <c r="CR106" s="5">
        <f t="shared" si="110"/>
        <v>9.096466371118427E-41</v>
      </c>
      <c r="CS106" s="5">
        <f t="shared" si="110"/>
        <v>9.4819679595002693E-41</v>
      </c>
      <c r="CT106" s="5">
        <f t="shared" si="110"/>
        <v>9.8754695478821591E-41</v>
      </c>
      <c r="CU106" s="5">
        <f t="shared" si="110"/>
        <v>1.027697113626405E-40</v>
      </c>
      <c r="CV106" s="5">
        <f t="shared" si="110"/>
        <v>1.068647272464589E-40</v>
      </c>
      <c r="CW106" s="5">
        <f t="shared" si="110"/>
        <v>1.4228973363563796E-40</v>
      </c>
      <c r="CX106" s="5">
        <f t="shared" si="110"/>
        <v>1.3755832321714495E-40</v>
      </c>
      <c r="CY106" s="5">
        <f t="shared" si="110"/>
        <v>1.3290691279865196E-40</v>
      </c>
      <c r="CZ106" s="5">
        <f t="shared" si="107"/>
        <v>1.2833550238015952E-40</v>
      </c>
      <c r="DA106" s="5">
        <f t="shared" si="107"/>
        <v>1.2384409196166651E-40</v>
      </c>
      <c r="DB106" s="5">
        <f t="shared" si="107"/>
        <v>1.1943268154317353E-40</v>
      </c>
      <c r="DC106" s="5">
        <f t="shared" si="107"/>
        <v>1.1510127112468054E-40</v>
      </c>
      <c r="DD106" s="5">
        <f t="shared" si="107"/>
        <v>1.1084986070618807E-40</v>
      </c>
      <c r="DE106" s="5">
        <f t="shared" si="107"/>
        <v>1.0667845028769509E-40</v>
      </c>
      <c r="DF106" s="5">
        <f t="shared" si="107"/>
        <v>1.0258703986920212E-40</v>
      </c>
      <c r="DG106" s="5">
        <f t="shared" si="107"/>
        <v>9.8575629450709624E-41</v>
      </c>
      <c r="DH106" s="5">
        <f t="shared" si="105"/>
        <v>9.4644219032216645E-41</v>
      </c>
    </row>
    <row r="107" spans="2:112" x14ac:dyDescent="0.25">
      <c r="B107" s="5">
        <f>'goccia (13)'!S16</f>
        <v>1.3845377176362105E-18</v>
      </c>
      <c r="D107">
        <f t="shared" si="99"/>
        <v>135</v>
      </c>
      <c r="E107" s="5">
        <f t="shared" si="90"/>
        <v>1.3845377176362105E-18</v>
      </c>
      <c r="F107" s="107">
        <f t="shared" si="91"/>
        <v>13.845377176362105</v>
      </c>
      <c r="G107" s="35"/>
      <c r="H107" s="100">
        <f t="shared" si="92"/>
        <v>1.5383752418180116E-19</v>
      </c>
      <c r="I107" s="35"/>
      <c r="J107" s="6"/>
      <c r="L107" s="5">
        <f t="shared" si="106"/>
        <v>1.4726591845908703E-41</v>
      </c>
      <c r="M107" s="5">
        <f t="shared" si="106"/>
        <v>1.3231582173188187E-41</v>
      </c>
      <c r="N107" s="5">
        <f t="shared" si="106"/>
        <v>1.1816572500467844E-41</v>
      </c>
      <c r="O107" s="5">
        <f t="shared" si="106"/>
        <v>1.0481562827747331E-41</v>
      </c>
      <c r="P107" s="5">
        <f t="shared" si="106"/>
        <v>9.2265531550268234E-42</v>
      </c>
      <c r="Q107" s="5">
        <f t="shared" si="106"/>
        <v>8.05154348230632E-42</v>
      </c>
      <c r="R107" s="5">
        <f t="shared" si="106"/>
        <v>6.9565338095859506E-42</v>
      </c>
      <c r="S107" s="5">
        <f t="shared" si="106"/>
        <v>5.9415241368654477E-42</v>
      </c>
      <c r="T107" s="5">
        <f t="shared" si="106"/>
        <v>5.0065144641449519E-42</v>
      </c>
      <c r="U107" s="5">
        <f t="shared" si="106"/>
        <v>4.1515047914244603E-42</v>
      </c>
      <c r="V107" s="5">
        <f t="shared" si="106"/>
        <v>3.3764951187040632E-42</v>
      </c>
      <c r="W107" s="5">
        <f t="shared" si="106"/>
        <v>2.681485445983573E-42</v>
      </c>
      <c r="X107" s="5">
        <f t="shared" si="106"/>
        <v>2.0664757732630882E-42</v>
      </c>
      <c r="Y107" s="5">
        <f t="shared" si="106"/>
        <v>1.5314661005426087E-42</v>
      </c>
      <c r="Z107" s="5">
        <f t="shared" si="106"/>
        <v>1.0764564278221842E-42</v>
      </c>
      <c r="AA107" s="5">
        <f t="shared" si="106"/>
        <v>7.0144675510170579E-43</v>
      </c>
      <c r="AB107" s="5">
        <f t="shared" si="104"/>
        <v>4.0643708238123252E-43</v>
      </c>
      <c r="AC107" s="5">
        <f t="shared" si="104"/>
        <v>1.9142740966078566E-43</v>
      </c>
      <c r="AD107" s="5">
        <f t="shared" si="104"/>
        <v>5.6417736940313402E-44</v>
      </c>
      <c r="AE107" s="5">
        <f t="shared" si="104"/>
        <v>1.4080642198464666E-45</v>
      </c>
      <c r="AF107" s="5">
        <f t="shared" si="104"/>
        <v>2.6398391499384842E-44</v>
      </c>
      <c r="AG107" s="5">
        <f t="shared" si="104"/>
        <v>1.3138871877891107E-43</v>
      </c>
      <c r="AH107" s="5">
        <f t="shared" si="104"/>
        <v>3.1637904605845046E-43</v>
      </c>
      <c r="AI107" s="5">
        <f t="shared" si="104"/>
        <v>5.8136937333799516E-43</v>
      </c>
      <c r="AJ107" s="5">
        <f t="shared" si="104"/>
        <v>9.2635970061754504E-43</v>
      </c>
      <c r="AK107" s="5">
        <f t="shared" si="104"/>
        <v>1.3513500278970444E-42</v>
      </c>
      <c r="AL107" s="5">
        <f t="shared" si="104"/>
        <v>1.8563403551765953E-42</v>
      </c>
      <c r="AM107" s="5">
        <f t="shared" si="104"/>
        <v>2.4413306824561518E-42</v>
      </c>
      <c r="AN107" s="5">
        <f t="shared" si="104"/>
        <v>3.1063210097356285E-42</v>
      </c>
      <c r="AO107" s="5">
        <f t="shared" si="104"/>
        <v>3.8513113370151857E-42</v>
      </c>
      <c r="AP107" s="5">
        <f t="shared" si="104"/>
        <v>4.6763016642947483E-42</v>
      </c>
      <c r="AQ107" s="5">
        <f t="shared" si="109"/>
        <v>5.5812919915743162E-42</v>
      </c>
      <c r="AR107" s="5">
        <f t="shared" si="109"/>
        <v>6.5662823188537665E-42</v>
      </c>
      <c r="AS107" s="5">
        <f t="shared" si="109"/>
        <v>7.6312726461333349E-42</v>
      </c>
      <c r="AT107" s="5">
        <f t="shared" si="109"/>
        <v>8.7762629734129087E-42</v>
      </c>
      <c r="AU107" s="5">
        <f t="shared" si="109"/>
        <v>1.0001253300692489E-41</v>
      </c>
      <c r="AV107" s="5">
        <f t="shared" si="109"/>
        <v>1.1306243627971912E-41</v>
      </c>
      <c r="AW107" s="5">
        <f t="shared" si="109"/>
        <v>1.2691233955251491E-41</v>
      </c>
      <c r="AX107" s="5">
        <f t="shared" si="109"/>
        <v>1.4156224282531077E-41</v>
      </c>
      <c r="AY107" s="5">
        <f t="shared" si="109"/>
        <v>1.570121460981067E-41</v>
      </c>
      <c r="AZ107" s="5">
        <f t="shared" si="109"/>
        <v>1.7326204937090066E-41</v>
      </c>
      <c r="BA107" s="5">
        <f t="shared" si="109"/>
        <v>1.9031195264369657E-41</v>
      </c>
      <c r="BB107" s="5">
        <f t="shared" si="109"/>
        <v>2.0816185591649254E-41</v>
      </c>
      <c r="BC107" s="5">
        <f t="shared" si="109"/>
        <v>2.2681175918928629E-41</v>
      </c>
      <c r="BD107" s="5">
        <f t="shared" si="109"/>
        <v>2.4626166246208226E-41</v>
      </c>
      <c r="BE107" s="5">
        <f t="shared" si="109"/>
        <v>2.6651156573487828E-41</v>
      </c>
      <c r="BF107" s="5">
        <f t="shared" si="109"/>
        <v>2.8756146900767442E-41</v>
      </c>
      <c r="BG107" s="5">
        <f t="shared" si="108"/>
        <v>3.0941137228046787E-41</v>
      </c>
      <c r="BH107" s="5">
        <f t="shared" si="108"/>
        <v>3.3206127555326399E-41</v>
      </c>
      <c r="BI107" s="5">
        <f t="shared" si="108"/>
        <v>3.5551117882606012E-41</v>
      </c>
      <c r="BJ107" s="5">
        <f t="shared" si="108"/>
        <v>3.7976108209885631E-41</v>
      </c>
      <c r="BK107" s="5">
        <f t="shared" si="108"/>
        <v>4.0481098537164952E-41</v>
      </c>
      <c r="BL107" s="5">
        <f t="shared" si="108"/>
        <v>4.3066088864444575E-41</v>
      </c>
      <c r="BM107" s="5">
        <f t="shared" si="108"/>
        <v>4.5731079191724199E-41</v>
      </c>
      <c r="BN107" s="5">
        <f t="shared" si="108"/>
        <v>4.8476069519003493E-41</v>
      </c>
      <c r="BO107" s="5">
        <f t="shared" si="108"/>
        <v>5.1301059846283121E-41</v>
      </c>
      <c r="BP107" s="5">
        <f t="shared" si="108"/>
        <v>5.4206050173562755E-41</v>
      </c>
      <c r="BQ107" s="5">
        <f t="shared" si="108"/>
        <v>5.7191040500842395E-41</v>
      </c>
      <c r="BR107" s="5">
        <f t="shared" si="108"/>
        <v>6.0256030828121665E-41</v>
      </c>
      <c r="BS107" s="5">
        <f t="shared" si="108"/>
        <v>6.3401021155401309E-41</v>
      </c>
      <c r="BT107" s="5">
        <f t="shared" si="108"/>
        <v>6.6626011482680949E-41</v>
      </c>
      <c r="BU107" s="5">
        <f t="shared" si="108"/>
        <v>6.9931001809960606E-41</v>
      </c>
      <c r="BV107" s="5">
        <f t="shared" si="111"/>
        <v>7.3315992137239841E-41</v>
      </c>
      <c r="BW107" s="5">
        <f t="shared" si="111"/>
        <v>7.6780982464519073E-41</v>
      </c>
      <c r="BX107" s="5">
        <f t="shared" si="111"/>
        <v>8.0325972791798719E-41</v>
      </c>
      <c r="BY107" s="5">
        <f t="shared" si="111"/>
        <v>1.0134881190703092E-40</v>
      </c>
      <c r="BZ107" s="5">
        <f t="shared" si="111"/>
        <v>9.7361926025220736E-41</v>
      </c>
      <c r="CA107" s="5">
        <f t="shared" si="111"/>
        <v>9.3455040143410085E-41</v>
      </c>
      <c r="CB107" s="5">
        <f t="shared" si="111"/>
        <v>8.962815426159942E-41</v>
      </c>
      <c r="CC107" s="5">
        <f t="shared" si="111"/>
        <v>8.5881268379788772E-41</v>
      </c>
      <c r="CD107" s="5">
        <f t="shared" si="111"/>
        <v>8.2214382497978559E-41</v>
      </c>
      <c r="CE107" s="5">
        <f t="shared" si="111"/>
        <v>7.8627496616167904E-41</v>
      </c>
      <c r="CF107" s="5">
        <f t="shared" si="111"/>
        <v>7.5120610734357266E-41</v>
      </c>
      <c r="CG107" s="5">
        <f t="shared" si="111"/>
        <v>7.1693724852547032E-41</v>
      </c>
      <c r="CH107" s="5">
        <f t="shared" si="111"/>
        <v>6.8346838970736386E-41</v>
      </c>
      <c r="CI107" s="5">
        <f t="shared" si="111"/>
        <v>6.5079953088925747E-41</v>
      </c>
      <c r="CJ107" s="5">
        <f t="shared" si="111"/>
        <v>6.1893067207115115E-41</v>
      </c>
      <c r="CK107" s="5">
        <f t="shared" si="111"/>
        <v>5.8786181325304857E-41</v>
      </c>
      <c r="CL107" s="5">
        <f t="shared" si="110"/>
        <v>5.5759295443494217E-41</v>
      </c>
      <c r="CM107" s="5">
        <f t="shared" si="110"/>
        <v>5.2812409561683595E-41</v>
      </c>
      <c r="CN107" s="5">
        <f t="shared" si="110"/>
        <v>4.9945523679872968E-41</v>
      </c>
      <c r="CO107" s="5">
        <f t="shared" si="110"/>
        <v>4.7158637798062685E-41</v>
      </c>
      <c r="CP107" s="5">
        <f t="shared" si="110"/>
        <v>4.4451751916252062E-41</v>
      </c>
      <c r="CQ107" s="5">
        <f t="shared" si="110"/>
        <v>4.1824866034441446E-41</v>
      </c>
      <c r="CR107" s="5">
        <f t="shared" si="110"/>
        <v>3.9277980152630836E-41</v>
      </c>
      <c r="CS107" s="5">
        <f t="shared" si="110"/>
        <v>3.6811094270820518E-41</v>
      </c>
      <c r="CT107" s="5">
        <f t="shared" si="110"/>
        <v>3.4424208389009911E-41</v>
      </c>
      <c r="CU107" s="5">
        <f t="shared" si="110"/>
        <v>3.2117322507199306E-41</v>
      </c>
      <c r="CV107" s="5">
        <f t="shared" si="110"/>
        <v>2.9890436625388972E-41</v>
      </c>
      <c r="CW107" s="5">
        <f t="shared" si="110"/>
        <v>2.7743550743578365E-41</v>
      </c>
      <c r="CX107" s="5">
        <f t="shared" si="110"/>
        <v>2.5676664861767769E-41</v>
      </c>
      <c r="CY107" s="5">
        <f t="shared" si="110"/>
        <v>2.3689778979957175E-41</v>
      </c>
      <c r="CZ107" s="5">
        <f t="shared" si="107"/>
        <v>2.1782893098146812E-41</v>
      </c>
      <c r="DA107" s="5">
        <f t="shared" si="107"/>
        <v>1.9956007216336221E-41</v>
      </c>
      <c r="DB107" s="5">
        <f t="shared" si="107"/>
        <v>1.8209121334525634E-41</v>
      </c>
      <c r="DC107" s="5">
        <f t="shared" si="107"/>
        <v>1.6542235452715053E-41</v>
      </c>
      <c r="DD107" s="5">
        <f t="shared" si="107"/>
        <v>1.4955349570904663E-41</v>
      </c>
      <c r="DE107" s="5">
        <f t="shared" si="107"/>
        <v>1.3448463689094083E-41</v>
      </c>
      <c r="DF107" s="5">
        <f t="shared" si="107"/>
        <v>1.2021577807283507E-41</v>
      </c>
      <c r="DG107" s="5">
        <f t="shared" si="107"/>
        <v>1.0674691925473095E-41</v>
      </c>
      <c r="DH107" s="5">
        <f t="shared" si="105"/>
        <v>9.4078060436625207E-42</v>
      </c>
    </row>
    <row r="108" spans="2:112" x14ac:dyDescent="0.25">
      <c r="B108" s="5">
        <f>'goccia (13)'!S17</f>
        <v>1.3754319316809253E-18</v>
      </c>
      <c r="D108">
        <f t="shared" si="99"/>
        <v>136</v>
      </c>
      <c r="E108" s="5">
        <f t="shared" si="90"/>
        <v>1.3754319316809253E-18</v>
      </c>
      <c r="F108" s="107">
        <f t="shared" si="91"/>
        <v>13.754319316809253</v>
      </c>
      <c r="G108" s="35"/>
      <c r="H108" s="100">
        <f t="shared" si="92"/>
        <v>1.5282577018676947E-19</v>
      </c>
      <c r="I108" s="35"/>
      <c r="J108" s="6"/>
      <c r="L108" s="5">
        <f t="shared" si="106"/>
        <v>7.9849771484351733E-42</v>
      </c>
      <c r="M108" s="5">
        <f t="shared" si="106"/>
        <v>6.8946690737273507E-42</v>
      </c>
      <c r="N108" s="5">
        <f t="shared" si="106"/>
        <v>5.8843609990196494E-42</v>
      </c>
      <c r="O108" s="5">
        <f t="shared" si="106"/>
        <v>4.9540529243118267E-42</v>
      </c>
      <c r="P108" s="5">
        <f t="shared" si="106"/>
        <v>4.1037448496040093E-42</v>
      </c>
      <c r="Q108" s="5">
        <f t="shared" si="106"/>
        <v>3.3334367748961972E-42</v>
      </c>
      <c r="R108" s="5">
        <f t="shared" si="106"/>
        <v>2.6431287001884692E-42</v>
      </c>
      <c r="S108" s="5">
        <f t="shared" si="106"/>
        <v>2.0328206254806583E-42</v>
      </c>
      <c r="T108" s="5">
        <f t="shared" si="106"/>
        <v>1.5025125507728527E-42</v>
      </c>
      <c r="U108" s="5">
        <f t="shared" si="106"/>
        <v>1.0522044760650526E-42</v>
      </c>
      <c r="V108" s="5">
        <f t="shared" si="106"/>
        <v>6.8189640135729747E-43</v>
      </c>
      <c r="W108" s="5">
        <f t="shared" si="106"/>
        <v>3.9158832664949819E-43</v>
      </c>
      <c r="X108" s="5">
        <f t="shared" si="106"/>
        <v>1.812802519417043E-43</v>
      </c>
      <c r="Y108" s="5">
        <f t="shared" si="106"/>
        <v>5.0972177233915678E-44</v>
      </c>
      <c r="Z108" s="5">
        <f t="shared" si="106"/>
        <v>6.6410252613361616E-46</v>
      </c>
      <c r="AA108" s="5">
        <f t="shared" si="106"/>
        <v>3.0356027818345995E-44</v>
      </c>
      <c r="AB108" s="5">
        <f t="shared" si="104"/>
        <v>1.4004795311056368E-43</v>
      </c>
      <c r="AC108" s="5">
        <f t="shared" si="104"/>
        <v>3.2973987840275902E-43</v>
      </c>
      <c r="AD108" s="5">
        <f t="shared" si="104"/>
        <v>5.9943180369497775E-43</v>
      </c>
      <c r="AE108" s="5">
        <f t="shared" si="104"/>
        <v>9.4912372898720178E-43</v>
      </c>
      <c r="AF108" s="5">
        <f t="shared" si="104"/>
        <v>1.378815654279431E-42</v>
      </c>
      <c r="AG108" s="5">
        <f t="shared" si="104"/>
        <v>1.8885075795715996E-42</v>
      </c>
      <c r="AH108" s="5">
        <f t="shared" si="104"/>
        <v>2.4781995048638296E-42</v>
      </c>
      <c r="AI108" s="5">
        <f t="shared" si="104"/>
        <v>3.1478914301560656E-42</v>
      </c>
      <c r="AJ108" s="5">
        <f t="shared" si="104"/>
        <v>3.897583355448306E-42</v>
      </c>
      <c r="AK108" s="5">
        <f t="shared" si="104"/>
        <v>4.7272752807404479E-42</v>
      </c>
      <c r="AL108" s="5">
        <f t="shared" si="104"/>
        <v>5.6369672060326901E-42</v>
      </c>
      <c r="AM108" s="5">
        <f t="shared" si="104"/>
        <v>6.6266591313249376E-42</v>
      </c>
      <c r="AN108" s="5">
        <f t="shared" si="104"/>
        <v>7.6963510566170566E-42</v>
      </c>
      <c r="AO108" s="5">
        <f t="shared" si="104"/>
        <v>8.8460429819093046E-42</v>
      </c>
      <c r="AP108" s="5">
        <f t="shared" si="104"/>
        <v>1.0075734907201558E-41</v>
      </c>
      <c r="AQ108" s="5">
        <f t="shared" si="109"/>
        <v>1.1385426832493817E-41</v>
      </c>
      <c r="AR108" s="5">
        <f t="shared" si="109"/>
        <v>1.2775118757785909E-41</v>
      </c>
      <c r="AS108" s="5">
        <f t="shared" si="109"/>
        <v>1.4244810683078169E-41</v>
      </c>
      <c r="AT108" s="5">
        <f t="shared" si="109"/>
        <v>1.5794502608370434E-41</v>
      </c>
      <c r="AU108" s="5">
        <f t="shared" si="109"/>
        <v>1.7424194533662705E-41</v>
      </c>
      <c r="AV108" s="5">
        <f t="shared" si="109"/>
        <v>1.9133886458954768E-41</v>
      </c>
      <c r="AW108" s="5">
        <f t="shared" si="109"/>
        <v>2.092357838424704E-41</v>
      </c>
      <c r="AX108" s="5">
        <f t="shared" si="109"/>
        <v>2.2793270309539318E-41</v>
      </c>
      <c r="AY108" s="5">
        <f t="shared" si="109"/>
        <v>2.47429622348316E-41</v>
      </c>
      <c r="AZ108" s="5">
        <f t="shared" si="109"/>
        <v>2.6772654160123637E-41</v>
      </c>
      <c r="BA108" s="5">
        <f t="shared" si="109"/>
        <v>2.888234608541592E-41</v>
      </c>
      <c r="BB108" s="5">
        <f t="shared" si="109"/>
        <v>3.1072038010708209E-41</v>
      </c>
      <c r="BC108" s="5">
        <f t="shared" si="109"/>
        <v>3.3341729936000225E-41</v>
      </c>
      <c r="BD108" s="5">
        <f t="shared" si="109"/>
        <v>3.5691421861292512E-41</v>
      </c>
      <c r="BE108" s="5">
        <f t="shared" si="109"/>
        <v>3.8121113786584811E-41</v>
      </c>
      <c r="BF108" s="5">
        <f t="shared" si="109"/>
        <v>4.0630805711877107E-41</v>
      </c>
      <c r="BG108" s="5">
        <f t="shared" si="108"/>
        <v>4.3220497637169098E-41</v>
      </c>
      <c r="BH108" s="5">
        <f t="shared" si="108"/>
        <v>4.5890189562461396E-41</v>
      </c>
      <c r="BI108" s="5">
        <f t="shared" si="108"/>
        <v>4.8639881487753702E-41</v>
      </c>
      <c r="BJ108" s="5">
        <f t="shared" si="108"/>
        <v>5.1469573413046018E-41</v>
      </c>
      <c r="BK108" s="5">
        <f t="shared" si="108"/>
        <v>5.4379265338337975E-41</v>
      </c>
      <c r="BL108" s="5">
        <f t="shared" si="108"/>
        <v>5.7368957263630295E-41</v>
      </c>
      <c r="BM108" s="5">
        <f t="shared" si="108"/>
        <v>6.0438649188922611E-41</v>
      </c>
      <c r="BN108" s="5">
        <f t="shared" si="108"/>
        <v>6.3588341114214547E-41</v>
      </c>
      <c r="BO108" s="5">
        <f t="shared" si="108"/>
        <v>6.6818033039506866E-41</v>
      </c>
      <c r="BP108" s="5">
        <f t="shared" si="108"/>
        <v>7.0127724964799192E-41</v>
      </c>
      <c r="BQ108" s="5">
        <f t="shared" si="108"/>
        <v>7.3517416890091525E-41</v>
      </c>
      <c r="BR108" s="5">
        <f t="shared" si="108"/>
        <v>7.6987108815383436E-41</v>
      </c>
      <c r="BS108" s="5">
        <f t="shared" si="108"/>
        <v>8.0536800740675761E-41</v>
      </c>
      <c r="BT108" s="5">
        <f t="shared" si="108"/>
        <v>9.8584871415049531E-41</v>
      </c>
      <c r="BU108" s="5">
        <f t="shared" si="108"/>
        <v>9.465327483100314E-41</v>
      </c>
      <c r="BV108" s="5">
        <f t="shared" si="111"/>
        <v>9.0801678246957213E-41</v>
      </c>
      <c r="BW108" s="5">
        <f t="shared" si="111"/>
        <v>8.7030081662911273E-41</v>
      </c>
      <c r="BX108" s="5">
        <f t="shared" si="111"/>
        <v>8.3338485078864881E-41</v>
      </c>
      <c r="BY108" s="5">
        <f t="shared" si="111"/>
        <v>7.9726888494818485E-41</v>
      </c>
      <c r="BZ108" s="5">
        <f t="shared" si="111"/>
        <v>7.6195291910772524E-41</v>
      </c>
      <c r="CA108" s="5">
        <f t="shared" si="111"/>
        <v>7.2743695326726141E-41</v>
      </c>
      <c r="CB108" s="5">
        <f t="shared" si="111"/>
        <v>6.9372098742679755E-41</v>
      </c>
      <c r="CC108" s="5">
        <f t="shared" si="111"/>
        <v>6.6080502158633385E-41</v>
      </c>
      <c r="CD108" s="5">
        <f t="shared" si="111"/>
        <v>6.286890557458739E-41</v>
      </c>
      <c r="CE108" s="5">
        <f t="shared" si="111"/>
        <v>5.9737308990541023E-41</v>
      </c>
      <c r="CF108" s="5">
        <f t="shared" si="111"/>
        <v>5.6685712406494653E-41</v>
      </c>
      <c r="CG108" s="5">
        <f t="shared" si="111"/>
        <v>5.3714115822448637E-41</v>
      </c>
      <c r="CH108" s="5">
        <f t="shared" si="111"/>
        <v>5.082251923840227E-41</v>
      </c>
      <c r="CI108" s="5">
        <f t="shared" si="111"/>
        <v>4.8010922654355909E-41</v>
      </c>
      <c r="CJ108" s="5">
        <f t="shared" si="111"/>
        <v>4.5279326070309551E-41</v>
      </c>
      <c r="CK108" s="5">
        <f t="shared" si="111"/>
        <v>4.2627729486263509E-41</v>
      </c>
      <c r="CL108" s="5">
        <f t="shared" si="110"/>
        <v>4.0056132902217154E-41</v>
      </c>
      <c r="CM108" s="5">
        <f t="shared" si="110"/>
        <v>3.7564536318170799E-41</v>
      </c>
      <c r="CN108" s="5">
        <f t="shared" si="110"/>
        <v>3.5152939734124457E-41</v>
      </c>
      <c r="CO108" s="5">
        <f t="shared" si="110"/>
        <v>3.2821343150078391E-41</v>
      </c>
      <c r="CP108" s="5">
        <f t="shared" si="110"/>
        <v>3.0569746566032046E-41</v>
      </c>
      <c r="CQ108" s="5">
        <f t="shared" si="110"/>
        <v>2.8398149981985703E-41</v>
      </c>
      <c r="CR108" s="5">
        <f t="shared" si="110"/>
        <v>2.6306553397939372E-41</v>
      </c>
      <c r="CS108" s="5">
        <f t="shared" si="110"/>
        <v>2.4294956813893277E-41</v>
      </c>
      <c r="CT108" s="5">
        <f t="shared" si="110"/>
        <v>2.2363360229846943E-41</v>
      </c>
      <c r="CU108" s="5">
        <f t="shared" si="110"/>
        <v>2.0511763645800617E-41</v>
      </c>
      <c r="CV108" s="5">
        <f t="shared" si="110"/>
        <v>1.87401670617545E-41</v>
      </c>
      <c r="CW108" s="5">
        <f t="shared" si="110"/>
        <v>1.7048570477708174E-41</v>
      </c>
      <c r="CX108" s="5">
        <f t="shared" si="110"/>
        <v>1.5436973893661852E-41</v>
      </c>
      <c r="CY108" s="5">
        <f t="shared" si="110"/>
        <v>1.3905377309615534E-41</v>
      </c>
      <c r="CZ108" s="5">
        <f t="shared" si="107"/>
        <v>1.2453780725569393E-41</v>
      </c>
      <c r="DA108" s="5">
        <f t="shared" si="107"/>
        <v>1.1082184141523076E-41</v>
      </c>
      <c r="DB108" s="5">
        <f t="shared" si="107"/>
        <v>9.7905875574767666E-42</v>
      </c>
      <c r="DC108" s="5">
        <f t="shared" si="107"/>
        <v>8.5789909734304609E-42</v>
      </c>
      <c r="DD108" s="5">
        <f t="shared" si="107"/>
        <v>7.4473943893842931E-42</v>
      </c>
      <c r="DE108" s="5">
        <f t="shared" si="107"/>
        <v>6.3957978053379879E-42</v>
      </c>
      <c r="DF108" s="5">
        <f t="shared" si="107"/>
        <v>5.4242012212916893E-42</v>
      </c>
      <c r="DG108" s="5">
        <f t="shared" si="107"/>
        <v>4.5326046372454986E-42</v>
      </c>
      <c r="DH108" s="5">
        <f t="shared" si="105"/>
        <v>3.7210080531992005E-42</v>
      </c>
    </row>
    <row r="109" spans="2:112" x14ac:dyDescent="0.25">
      <c r="B109" s="5">
        <f>'goccia (13)'!S18</f>
        <v>1.376932811779515E-18</v>
      </c>
      <c r="D109">
        <f t="shared" si="99"/>
        <v>137</v>
      </c>
      <c r="E109" s="5">
        <f t="shared" si="90"/>
        <v>1.376932811779515E-18</v>
      </c>
      <c r="F109" s="107">
        <f t="shared" si="91"/>
        <v>13.769328117795151</v>
      </c>
      <c r="G109" s="35"/>
      <c r="H109" s="100">
        <f t="shared" si="92"/>
        <v>1.5299253464216835E-19</v>
      </c>
      <c r="I109" s="35"/>
      <c r="J109" s="6"/>
      <c r="L109" s="5">
        <f t="shared" si="106"/>
        <v>8.9552635845776624E-42</v>
      </c>
      <c r="M109" s="5">
        <f t="shared" si="106"/>
        <v>7.7982497277102842E-42</v>
      </c>
      <c r="N109" s="5">
        <f t="shared" si="106"/>
        <v>6.7212358708430376E-42</v>
      </c>
      <c r="O109" s="5">
        <f t="shared" si="106"/>
        <v>5.7242220139756606E-42</v>
      </c>
      <c r="P109" s="5">
        <f t="shared" si="106"/>
        <v>4.8072081571082896E-42</v>
      </c>
      <c r="Q109" s="5">
        <f t="shared" si="106"/>
        <v>3.9701943002409232E-42</v>
      </c>
      <c r="R109" s="5">
        <f t="shared" si="106"/>
        <v>3.2131804433736489E-42</v>
      </c>
      <c r="S109" s="5">
        <f t="shared" si="106"/>
        <v>2.536166586506284E-42</v>
      </c>
      <c r="T109" s="5">
        <f t="shared" si="106"/>
        <v>1.9391527296389245E-42</v>
      </c>
      <c r="U109" s="5">
        <f t="shared" si="106"/>
        <v>1.42213887277157E-42</v>
      </c>
      <c r="V109" s="5">
        <f t="shared" si="106"/>
        <v>9.8512501590426877E-43</v>
      </c>
      <c r="W109" s="5">
        <f t="shared" si="106"/>
        <v>6.2811115903691539E-43</v>
      </c>
      <c r="X109" s="5">
        <f t="shared" si="106"/>
        <v>3.510973021695673E-43</v>
      </c>
      <c r="Y109" s="5">
        <f t="shared" si="106"/>
        <v>1.5408344530222454E-43</v>
      </c>
      <c r="Z109" s="5">
        <f t="shared" si="106"/>
        <v>3.7069588434896369E-44</v>
      </c>
      <c r="AA109" s="5">
        <f t="shared" si="106"/>
        <v>5.5731567554607699E-47</v>
      </c>
      <c r="AB109" s="5">
        <f t="shared" si="104"/>
        <v>4.3041874700218158E-44</v>
      </c>
      <c r="AC109" s="5">
        <f t="shared" si="104"/>
        <v>1.660280178328674E-43</v>
      </c>
      <c r="AD109" s="5">
        <f t="shared" si="104"/>
        <v>3.6901416096553194E-43</v>
      </c>
      <c r="AE109" s="5">
        <f t="shared" si="104"/>
        <v>6.5200030409820178E-43</v>
      </c>
      <c r="AF109" s="5">
        <f t="shared" si="104"/>
        <v>1.014986447230877E-42</v>
      </c>
      <c r="AG109" s="5">
        <f t="shared" si="104"/>
        <v>1.4579725903634993E-42</v>
      </c>
      <c r="AH109" s="5">
        <f t="shared" si="104"/>
        <v>1.9809587334961754E-42</v>
      </c>
      <c r="AI109" s="5">
        <f t="shared" si="104"/>
        <v>2.5839448766288568E-42</v>
      </c>
      <c r="AJ109" s="5">
        <f t="shared" si="104"/>
        <v>3.2669310197615436E-42</v>
      </c>
      <c r="AK109" s="5">
        <f t="shared" si="104"/>
        <v>4.0299171628941395E-42</v>
      </c>
      <c r="AL109" s="5">
        <f t="shared" si="104"/>
        <v>4.8729033060268267E-42</v>
      </c>
      <c r="AM109" s="5">
        <f t="shared" si="104"/>
        <v>5.79588944915952E-42</v>
      </c>
      <c r="AN109" s="5">
        <f t="shared" si="104"/>
        <v>6.7988755922920924E-42</v>
      </c>
      <c r="AO109" s="5">
        <f t="shared" si="104"/>
        <v>7.8818617354247874E-42</v>
      </c>
      <c r="AP109" s="5">
        <f t="shared" si="104"/>
        <v>9.0448478785574864E-42</v>
      </c>
      <c r="AQ109" s="5">
        <f t="shared" si="109"/>
        <v>1.0287834021690191E-41</v>
      </c>
      <c r="AR109" s="5">
        <f t="shared" si="109"/>
        <v>1.1610820164822737E-41</v>
      </c>
      <c r="AS109" s="5">
        <f t="shared" si="109"/>
        <v>1.3013806307955444E-41</v>
      </c>
      <c r="AT109" s="5">
        <f t="shared" si="109"/>
        <v>1.4496792451088154E-41</v>
      </c>
      <c r="AU109" s="5">
        <f t="shared" si="109"/>
        <v>1.6059778594220871E-41</v>
      </c>
      <c r="AV109" s="5">
        <f t="shared" si="109"/>
        <v>1.770276473735339E-41</v>
      </c>
      <c r="AW109" s="5">
        <f t="shared" si="109"/>
        <v>1.9425750880486108E-41</v>
      </c>
      <c r="AX109" s="5">
        <f t="shared" si="109"/>
        <v>2.1228737023618829E-41</v>
      </c>
      <c r="AY109" s="5">
        <f t="shared" si="109"/>
        <v>2.3111723166751555E-41</v>
      </c>
      <c r="AZ109" s="5">
        <f t="shared" si="109"/>
        <v>2.507470930988405E-41</v>
      </c>
      <c r="BA109" s="5">
        <f t="shared" si="109"/>
        <v>2.7117695453016776E-41</v>
      </c>
      <c r="BB109" s="5">
        <f t="shared" si="109"/>
        <v>2.9240681596149513E-41</v>
      </c>
      <c r="BC109" s="5">
        <f t="shared" si="109"/>
        <v>3.1443667739281982E-41</v>
      </c>
      <c r="BD109" s="5">
        <f t="shared" si="109"/>
        <v>3.3726653882414718E-41</v>
      </c>
      <c r="BE109" s="5">
        <f t="shared" si="109"/>
        <v>3.608964002554746E-41</v>
      </c>
      <c r="BF109" s="5">
        <f t="shared" si="109"/>
        <v>3.8532626168680204E-41</v>
      </c>
      <c r="BG109" s="5">
        <f t="shared" si="108"/>
        <v>4.1055612311812648E-41</v>
      </c>
      <c r="BH109" s="5">
        <f t="shared" si="108"/>
        <v>4.3658598454945395E-41</v>
      </c>
      <c r="BI109" s="5">
        <f t="shared" si="108"/>
        <v>4.6341584598078144E-41</v>
      </c>
      <c r="BJ109" s="5">
        <f t="shared" si="108"/>
        <v>4.9104570741210899E-41</v>
      </c>
      <c r="BK109" s="5">
        <f t="shared" si="108"/>
        <v>5.1947556884343313E-41</v>
      </c>
      <c r="BL109" s="5">
        <f t="shared" si="108"/>
        <v>5.4870543027476082E-41</v>
      </c>
      <c r="BM109" s="5">
        <f t="shared" si="108"/>
        <v>5.7873529170608836E-41</v>
      </c>
      <c r="BN109" s="5">
        <f t="shared" si="108"/>
        <v>6.095651531374123E-41</v>
      </c>
      <c r="BO109" s="5">
        <f t="shared" si="108"/>
        <v>6.4119501456873998E-41</v>
      </c>
      <c r="BP109" s="5">
        <f t="shared" si="108"/>
        <v>6.7362487600006772E-41</v>
      </c>
      <c r="BQ109" s="5">
        <f t="shared" si="108"/>
        <v>7.0685473743139543E-41</v>
      </c>
      <c r="BR109" s="5">
        <f t="shared" si="108"/>
        <v>7.4088459886271912E-41</v>
      </c>
      <c r="BS109" s="5">
        <f t="shared" si="108"/>
        <v>7.7571446029404686E-41</v>
      </c>
      <c r="BT109" s="5">
        <f t="shared" si="108"/>
        <v>1.0234562535216242E-40</v>
      </c>
      <c r="BU109" s="5">
        <f t="shared" si="108"/>
        <v>9.8338984763186546E-41</v>
      </c>
      <c r="BV109" s="5">
        <f t="shared" si="111"/>
        <v>9.4412344174211143E-41</v>
      </c>
      <c r="BW109" s="5">
        <f t="shared" si="111"/>
        <v>9.0565703585235716E-41</v>
      </c>
      <c r="BX109" s="5">
        <f t="shared" si="111"/>
        <v>8.6799062996259827E-41</v>
      </c>
      <c r="BY109" s="5">
        <f t="shared" si="111"/>
        <v>8.3112422407283954E-41</v>
      </c>
      <c r="BZ109" s="5">
        <f t="shared" si="111"/>
        <v>7.9505781818308506E-41</v>
      </c>
      <c r="CA109" s="5">
        <f t="shared" si="111"/>
        <v>7.5979141229332637E-41</v>
      </c>
      <c r="CB109" s="5">
        <f t="shared" si="111"/>
        <v>7.2532500640356764E-41</v>
      </c>
      <c r="CC109" s="5">
        <f t="shared" si="111"/>
        <v>6.9165860051380897E-41</v>
      </c>
      <c r="CD109" s="5">
        <f t="shared" si="111"/>
        <v>6.5879219462405425E-41</v>
      </c>
      <c r="CE109" s="5">
        <f t="shared" si="111"/>
        <v>6.2672578873429562E-41</v>
      </c>
      <c r="CF109" s="5">
        <f t="shared" si="111"/>
        <v>5.9545938284453705E-41</v>
      </c>
      <c r="CG109" s="5">
        <f t="shared" si="111"/>
        <v>5.6499297695478212E-41</v>
      </c>
      <c r="CH109" s="5">
        <f t="shared" si="111"/>
        <v>5.3532657106502348E-41</v>
      </c>
      <c r="CI109" s="5">
        <f t="shared" si="111"/>
        <v>5.0646016517526501E-41</v>
      </c>
      <c r="CJ109" s="5">
        <f t="shared" si="111"/>
        <v>4.783937592855065E-41</v>
      </c>
      <c r="CK109" s="5">
        <f t="shared" si="111"/>
        <v>4.5112735339575132E-41</v>
      </c>
      <c r="CL109" s="5">
        <f t="shared" si="110"/>
        <v>4.2466094750599285E-41</v>
      </c>
      <c r="CM109" s="5">
        <f t="shared" si="110"/>
        <v>3.9899454161623444E-41</v>
      </c>
      <c r="CN109" s="5">
        <f t="shared" si="110"/>
        <v>3.7412813572647604E-41</v>
      </c>
      <c r="CO109" s="5">
        <f t="shared" si="110"/>
        <v>3.5006172983672062E-41</v>
      </c>
      <c r="CP109" s="5">
        <f t="shared" si="110"/>
        <v>3.2679532394696225E-41</v>
      </c>
      <c r="CQ109" s="5">
        <f t="shared" si="110"/>
        <v>3.0432891805720396E-41</v>
      </c>
      <c r="CR109" s="5">
        <f t="shared" si="110"/>
        <v>2.8266251216744567E-41</v>
      </c>
      <c r="CS109" s="5">
        <f t="shared" si="110"/>
        <v>2.6179610627768995E-41</v>
      </c>
      <c r="CT109" s="5">
        <f t="shared" si="110"/>
        <v>2.4172970038793175E-41</v>
      </c>
      <c r="CU109" s="5">
        <f t="shared" si="110"/>
        <v>2.2246329449817354E-41</v>
      </c>
      <c r="CV109" s="5">
        <f t="shared" si="110"/>
        <v>2.0399688860841759E-41</v>
      </c>
      <c r="CW109" s="5">
        <f t="shared" si="110"/>
        <v>1.863304827186594E-41</v>
      </c>
      <c r="CX109" s="5">
        <f t="shared" si="110"/>
        <v>1.6946407682890129E-41</v>
      </c>
      <c r="CY109" s="5">
        <f t="shared" si="110"/>
        <v>1.5339767093914321E-41</v>
      </c>
      <c r="CZ109" s="5">
        <f t="shared" si="107"/>
        <v>1.3813126504938699E-41</v>
      </c>
      <c r="DA109" s="5">
        <f t="shared" si="107"/>
        <v>1.2366485915962895E-41</v>
      </c>
      <c r="DB109" s="5">
        <f t="shared" si="107"/>
        <v>1.0999845326987093E-41</v>
      </c>
      <c r="DC109" s="5">
        <f t="shared" si="107"/>
        <v>9.7132047380112979E-42</v>
      </c>
      <c r="DD109" s="5">
        <f t="shared" si="107"/>
        <v>8.5065641490356484E-42</v>
      </c>
      <c r="DE109" s="5">
        <f t="shared" si="107"/>
        <v>7.3799235600598552E-42</v>
      </c>
      <c r="DF109" s="5">
        <f t="shared" si="107"/>
        <v>6.333282971084066E-42</v>
      </c>
      <c r="DG109" s="5">
        <f t="shared" si="107"/>
        <v>5.3666423821083936E-42</v>
      </c>
      <c r="DH109" s="5">
        <f t="shared" si="105"/>
        <v>4.4800017931326056E-42</v>
      </c>
    </row>
    <row r="110" spans="2:112" x14ac:dyDescent="0.25">
      <c r="B110" s="5">
        <f>'goccia (13)'!S19</f>
        <v>1.338604086261771E-18</v>
      </c>
      <c r="D110">
        <f t="shared" si="99"/>
        <v>138</v>
      </c>
      <c r="E110" s="5">
        <f t="shared" si="90"/>
        <v>1.338604086261771E-18</v>
      </c>
      <c r="F110" s="107">
        <f t="shared" si="91"/>
        <v>13.38604086261771</v>
      </c>
      <c r="G110" s="35"/>
      <c r="H110" s="100">
        <f t="shared" si="92"/>
        <v>1.4873378736241901E-19</v>
      </c>
      <c r="I110" s="35"/>
      <c r="J110" s="6"/>
      <c r="L110" s="5">
        <f t="shared" si="106"/>
        <v>1.6032944435698086E-42</v>
      </c>
      <c r="M110" s="5">
        <f t="shared" si="106"/>
        <v>2.1497794986022242E-42</v>
      </c>
      <c r="N110" s="5">
        <f t="shared" si="106"/>
        <v>2.7762645536345652E-42</v>
      </c>
      <c r="O110" s="5">
        <f t="shared" si="106"/>
        <v>3.482749608666982E-42</v>
      </c>
      <c r="P110" s="5">
        <f t="shared" si="106"/>
        <v>4.2692346636994038E-42</v>
      </c>
      <c r="Q110" s="5">
        <f t="shared" si="106"/>
        <v>5.1357197187318309E-42</v>
      </c>
      <c r="R110" s="5">
        <f t="shared" si="106"/>
        <v>6.0822047737641443E-42</v>
      </c>
      <c r="S110" s="5">
        <f t="shared" si="106"/>
        <v>7.1086898287965732E-42</v>
      </c>
      <c r="T110" s="5">
        <f t="shared" si="106"/>
        <v>8.2151748838290061E-42</v>
      </c>
      <c r="U110" s="5">
        <f t="shared" si="106"/>
        <v>9.4016599388614457E-42</v>
      </c>
      <c r="V110" s="5">
        <f t="shared" si="106"/>
        <v>1.0668144993893733E-41</v>
      </c>
      <c r="W110" s="5">
        <f t="shared" si="106"/>
        <v>1.2014630048926173E-41</v>
      </c>
      <c r="X110" s="5">
        <f t="shared" si="106"/>
        <v>1.3441115103958618E-41</v>
      </c>
      <c r="Y110" s="5">
        <f t="shared" si="106"/>
        <v>1.4947600158991068E-41</v>
      </c>
      <c r="Z110" s="5">
        <f t="shared" si="106"/>
        <v>1.6534085214023327E-41</v>
      </c>
      <c r="AA110" s="5">
        <f t="shared" ref="AA110:AP125" si="112">IF($E110=0, 0, ($E110/ROUND($E110/AA$3,0)-AA$3)^2)</f>
        <v>1.820057026905578E-41</v>
      </c>
      <c r="AB110" s="5">
        <f t="shared" si="112"/>
        <v>1.9947055324088237E-41</v>
      </c>
      <c r="AC110" s="5">
        <f t="shared" si="112"/>
        <v>2.1773540379120473E-41</v>
      </c>
      <c r="AD110" s="5">
        <f t="shared" si="112"/>
        <v>2.3680025434152933E-41</v>
      </c>
      <c r="AE110" s="5">
        <f t="shared" si="112"/>
        <v>2.5666510489185394E-41</v>
      </c>
      <c r="AF110" s="5">
        <f t="shared" si="112"/>
        <v>2.7732995544217862E-41</v>
      </c>
      <c r="AG110" s="5">
        <f t="shared" si="112"/>
        <v>2.9879480599250076E-41</v>
      </c>
      <c r="AH110" s="5">
        <f t="shared" si="112"/>
        <v>3.2105965654282542E-41</v>
      </c>
      <c r="AI110" s="5">
        <f t="shared" si="112"/>
        <v>3.4412450709315019E-41</v>
      </c>
      <c r="AJ110" s="5">
        <f t="shared" si="112"/>
        <v>3.6798935764347498E-41</v>
      </c>
      <c r="AK110" s="5">
        <f t="shared" si="112"/>
        <v>3.9265420819379683E-41</v>
      </c>
      <c r="AL110" s="5">
        <f t="shared" si="112"/>
        <v>4.1811905874412165E-41</v>
      </c>
      <c r="AM110" s="5">
        <f t="shared" si="112"/>
        <v>4.4438390929444648E-41</v>
      </c>
      <c r="AN110" s="5">
        <f t="shared" si="112"/>
        <v>4.7144875984476812E-41</v>
      </c>
      <c r="AO110" s="5">
        <f t="shared" si="112"/>
        <v>4.9931361039509294E-41</v>
      </c>
      <c r="AP110" s="5">
        <f t="shared" si="112"/>
        <v>5.2797846094541792E-41</v>
      </c>
      <c r="AQ110" s="5">
        <f t="shared" si="109"/>
        <v>5.5744331149574287E-41</v>
      </c>
      <c r="AR110" s="5">
        <f t="shared" si="109"/>
        <v>5.8770816204606421E-41</v>
      </c>
      <c r="AS110" s="5">
        <f t="shared" si="109"/>
        <v>6.1877301259638919E-41</v>
      </c>
      <c r="AT110" s="5">
        <f t="shared" si="109"/>
        <v>6.5063786314671423E-41</v>
      </c>
      <c r="AU110" s="5">
        <f t="shared" si="109"/>
        <v>6.8330271369703934E-41</v>
      </c>
      <c r="AV110" s="5">
        <f t="shared" si="109"/>
        <v>7.1676756424736044E-41</v>
      </c>
      <c r="AW110" s="5">
        <f t="shared" si="109"/>
        <v>7.5103241479768558E-41</v>
      </c>
      <c r="AX110" s="5">
        <f t="shared" si="109"/>
        <v>9.4585559984829596E-41</v>
      </c>
      <c r="AY110" s="5">
        <f t="shared" si="109"/>
        <v>9.0735355671740916E-41</v>
      </c>
      <c r="AZ110" s="5">
        <f t="shared" si="109"/>
        <v>8.69651513586527E-41</v>
      </c>
      <c r="BA110" s="5">
        <f t="shared" si="109"/>
        <v>8.3274947045564023E-41</v>
      </c>
      <c r="BB110" s="5">
        <f t="shared" si="109"/>
        <v>7.9664742732475362E-41</v>
      </c>
      <c r="BC110" s="5">
        <f t="shared" si="109"/>
        <v>7.6134538419387116E-41</v>
      </c>
      <c r="BD110" s="5">
        <f t="shared" si="109"/>
        <v>7.2684334106298448E-41</v>
      </c>
      <c r="BE110" s="5">
        <f t="shared" si="109"/>
        <v>6.9314129793209787E-41</v>
      </c>
      <c r="BF110" s="5">
        <f t="shared" si="109"/>
        <v>6.6023925480121132E-41</v>
      </c>
      <c r="BG110" s="5">
        <f t="shared" si="108"/>
        <v>6.2813721167032861E-41</v>
      </c>
      <c r="BH110" s="5">
        <f t="shared" si="108"/>
        <v>5.968351685394421E-41</v>
      </c>
      <c r="BI110" s="5">
        <f t="shared" si="108"/>
        <v>5.6633312540855565E-41</v>
      </c>
      <c r="BJ110" s="5">
        <f t="shared" si="108"/>
        <v>5.3663108227766916E-41</v>
      </c>
      <c r="BK110" s="5">
        <f t="shared" si="108"/>
        <v>5.0772903914678621E-41</v>
      </c>
      <c r="BL110" s="5">
        <f t="shared" si="108"/>
        <v>4.7962699601589975E-41</v>
      </c>
      <c r="BM110" s="5">
        <f t="shared" si="108"/>
        <v>4.5232495288501341E-41</v>
      </c>
      <c r="BN110" s="5">
        <f t="shared" si="108"/>
        <v>4.258229097541302E-41</v>
      </c>
      <c r="BO110" s="5">
        <f t="shared" si="108"/>
        <v>4.0012086662324384E-41</v>
      </c>
      <c r="BP110" s="5">
        <f t="shared" si="108"/>
        <v>3.7521882349235755E-41</v>
      </c>
      <c r="BQ110" s="5">
        <f t="shared" si="108"/>
        <v>3.5111678036147127E-41</v>
      </c>
      <c r="BR110" s="5">
        <f t="shared" si="108"/>
        <v>3.2781473723058781E-41</v>
      </c>
      <c r="BS110" s="5">
        <f t="shared" si="108"/>
        <v>3.0531269409970157E-41</v>
      </c>
      <c r="BT110" s="5">
        <f t="shared" si="108"/>
        <v>2.8361065096881539E-41</v>
      </c>
      <c r="BU110" s="5">
        <f t="shared" si="108"/>
        <v>2.6270860783792922E-41</v>
      </c>
      <c r="BV110" s="5">
        <f t="shared" si="111"/>
        <v>2.4260656470704552E-41</v>
      </c>
      <c r="BW110" s="5">
        <f t="shared" si="111"/>
        <v>2.2330452157616165E-41</v>
      </c>
      <c r="BX110" s="5">
        <f t="shared" si="111"/>
        <v>2.0480247844527546E-41</v>
      </c>
      <c r="BY110" s="5">
        <f t="shared" si="111"/>
        <v>1.8710043531438935E-41</v>
      </c>
      <c r="BZ110" s="5">
        <f t="shared" si="111"/>
        <v>1.7019839218350525E-41</v>
      </c>
      <c r="CA110" s="5">
        <f t="shared" si="111"/>
        <v>1.5409634905261915E-41</v>
      </c>
      <c r="CB110" s="5">
        <f t="shared" si="111"/>
        <v>1.3879430592173309E-41</v>
      </c>
      <c r="CC110" s="5">
        <f t="shared" si="111"/>
        <v>1.2429226279084707E-41</v>
      </c>
      <c r="CD110" s="5">
        <f t="shared" si="111"/>
        <v>1.1059021965996271E-41</v>
      </c>
      <c r="CE110" s="5">
        <f t="shared" si="111"/>
        <v>9.7688176529076724E-42</v>
      </c>
      <c r="CF110" s="5">
        <f t="shared" si="111"/>
        <v>8.5586133398190776E-42</v>
      </c>
      <c r="CG110" s="5">
        <f t="shared" si="111"/>
        <v>7.4284090267306195E-42</v>
      </c>
      <c r="CH110" s="5">
        <f t="shared" si="111"/>
        <v>6.3782047136420253E-42</v>
      </c>
      <c r="CI110" s="5">
        <f t="shared" si="111"/>
        <v>5.408000400553437E-42</v>
      </c>
      <c r="CJ110" s="5">
        <f t="shared" si="111"/>
        <v>4.5177960874648541E-42</v>
      </c>
      <c r="CK110" s="5">
        <f t="shared" si="111"/>
        <v>3.7075917743763695E-42</v>
      </c>
      <c r="CL110" s="5">
        <f t="shared" si="110"/>
        <v>2.9773874612877877E-42</v>
      </c>
      <c r="CM110" s="5">
        <f t="shared" si="110"/>
        <v>2.3271831481992106E-42</v>
      </c>
      <c r="CN110" s="5">
        <f t="shared" si="110"/>
        <v>1.7569788351106395E-42</v>
      </c>
      <c r="CO110" s="5">
        <f t="shared" si="110"/>
        <v>1.2667745220221276E-42</v>
      </c>
      <c r="CP110" s="5">
        <f t="shared" si="110"/>
        <v>8.5657020893355726E-43</v>
      </c>
      <c r="CQ110" s="5">
        <f t="shared" si="110"/>
        <v>5.2636589584499222E-43</v>
      </c>
      <c r="CR110" s="5">
        <f t="shared" si="110"/>
        <v>2.7616158275643244E-43</v>
      </c>
      <c r="CS110" s="5">
        <f t="shared" si="110"/>
        <v>1.0595726966789371E-43</v>
      </c>
      <c r="CT110" s="5">
        <f t="shared" si="110"/>
        <v>1.5752956579334974E-44</v>
      </c>
      <c r="CU110" s="5">
        <f t="shared" si="110"/>
        <v>5.5486434907815514E-45</v>
      </c>
      <c r="CV110" s="5">
        <f t="shared" si="110"/>
        <v>7.5344330402220221E-44</v>
      </c>
      <c r="CW110" s="5">
        <f t="shared" si="110"/>
        <v>2.251400173136678E-43</v>
      </c>
      <c r="CX110" s="5">
        <f t="shared" si="110"/>
        <v>4.5493570422512064E-43</v>
      </c>
      <c r="CY110" s="5">
        <f t="shared" si="110"/>
        <v>7.6473139113657891E-43</v>
      </c>
      <c r="CZ110" s="5">
        <f t="shared" si="107"/>
        <v>1.1545270780479907E-42</v>
      </c>
      <c r="DA110" s="5">
        <f t="shared" si="107"/>
        <v>1.6243227649594498E-42</v>
      </c>
      <c r="DB110" s="5">
        <f t="shared" si="107"/>
        <v>2.1741184518709143E-42</v>
      </c>
      <c r="DC110" s="5">
        <f t="shared" si="107"/>
        <v>2.8039141387823842E-42</v>
      </c>
      <c r="DD110" s="5">
        <f t="shared" si="107"/>
        <v>3.5137098256937688E-42</v>
      </c>
      <c r="DE110" s="5">
        <f t="shared" si="107"/>
        <v>4.3035055126052401E-42</v>
      </c>
      <c r="DF110" s="5">
        <f t="shared" si="107"/>
        <v>5.1733011995167161E-42</v>
      </c>
      <c r="DG110" s="5">
        <f t="shared" si="107"/>
        <v>6.1230968864280783E-42</v>
      </c>
      <c r="DH110" s="5">
        <f t="shared" si="105"/>
        <v>7.1528925733395554E-42</v>
      </c>
    </row>
    <row r="111" spans="2:112" x14ac:dyDescent="0.25">
      <c r="B111" s="5">
        <f>'goccia (14)'!M16</f>
        <v>2.0971039294928227E-18</v>
      </c>
      <c r="D111">
        <f t="shared" si="99"/>
        <v>141</v>
      </c>
      <c r="E111" s="5">
        <f t="shared" si="90"/>
        <v>2.0971039294928227E-18</v>
      </c>
      <c r="F111" s="107">
        <f t="shared" si="91"/>
        <v>20.971039294928229</v>
      </c>
      <c r="G111" s="35"/>
      <c r="H111" s="69">
        <f t="shared" si="92"/>
        <v>1.497931378209159E-19</v>
      </c>
      <c r="I111" s="35"/>
      <c r="J111" s="6"/>
      <c r="L111" s="5">
        <f t="shared" ref="L111:AA126" si="113">IF($E111=0, 0, ($E111/ROUND($E111/L$3,0)-L$3)^2)</f>
        <v>4.2791961135418965E-44</v>
      </c>
      <c r="M111" s="5">
        <f t="shared" si="113"/>
        <v>1.6553683276906119E-43</v>
      </c>
      <c r="N111" s="5">
        <f t="shared" si="113"/>
        <v>3.6828170440267949E-43</v>
      </c>
      <c r="O111" s="5">
        <f t="shared" si="113"/>
        <v>6.5102657603632268E-43</v>
      </c>
      <c r="P111" s="5">
        <f t="shared" si="113"/>
        <v>1.0137714476699712E-42</v>
      </c>
      <c r="Q111" s="5">
        <f t="shared" si="113"/>
        <v>1.4565163193036251E-42</v>
      </c>
      <c r="R111" s="5">
        <f t="shared" si="113"/>
        <v>1.9792611909372165E-42</v>
      </c>
      <c r="S111" s="5">
        <f t="shared" si="113"/>
        <v>2.5820060625708712E-42</v>
      </c>
      <c r="T111" s="5">
        <f t="shared" si="113"/>
        <v>3.2647509342045315E-42</v>
      </c>
      <c r="U111" s="5">
        <f t="shared" si="113"/>
        <v>4.0274958058381969E-42</v>
      </c>
      <c r="V111" s="5">
        <f t="shared" si="113"/>
        <v>4.8702406774717612E-42</v>
      </c>
      <c r="W111" s="5">
        <f t="shared" si="113"/>
        <v>5.7929855491054283E-42</v>
      </c>
      <c r="X111" s="5">
        <f t="shared" si="113"/>
        <v>6.7957304207391002E-42</v>
      </c>
      <c r="Y111" s="5">
        <f t="shared" si="113"/>
        <v>7.8784752923727761E-42</v>
      </c>
      <c r="Z111" s="5">
        <f t="shared" si="113"/>
        <v>9.0412201640063146E-42</v>
      </c>
      <c r="AA111" s="5">
        <f t="shared" si="113"/>
        <v>1.0283965035639992E-41</v>
      </c>
      <c r="AB111" s="5">
        <f t="shared" si="112"/>
        <v>1.1606709907273677E-41</v>
      </c>
      <c r="AC111" s="5">
        <f t="shared" si="112"/>
        <v>1.3009454778907192E-41</v>
      </c>
      <c r="AD111" s="5">
        <f t="shared" si="112"/>
        <v>1.4492199650540874E-41</v>
      </c>
      <c r="AE111" s="5">
        <f t="shared" si="112"/>
        <v>1.6054944522174565E-41</v>
      </c>
      <c r="AF111" s="5">
        <f t="shared" si="112"/>
        <v>1.7697689393808261E-41</v>
      </c>
      <c r="AG111" s="5">
        <f t="shared" si="112"/>
        <v>1.9420434265441749E-41</v>
      </c>
      <c r="AH111" s="5">
        <f t="shared" si="112"/>
        <v>2.1223179137075445E-41</v>
      </c>
      <c r="AI111" s="5">
        <f t="shared" si="112"/>
        <v>2.3105924008709147E-41</v>
      </c>
      <c r="AJ111" s="5">
        <f t="shared" si="112"/>
        <v>2.5068668880342854E-41</v>
      </c>
      <c r="AK111" s="5">
        <f t="shared" si="112"/>
        <v>2.7111413751976312E-41</v>
      </c>
      <c r="AL111" s="5">
        <f t="shared" si="112"/>
        <v>2.9234158623610022E-41</v>
      </c>
      <c r="AM111" s="5">
        <f t="shared" si="112"/>
        <v>3.4995351310278427E-41</v>
      </c>
      <c r="AN111" s="5">
        <f t="shared" si="112"/>
        <v>3.2669076556653312E-41</v>
      </c>
      <c r="AO111" s="5">
        <f t="shared" si="112"/>
        <v>3.0422801803027918E-41</v>
      </c>
      <c r="AP111" s="5">
        <f t="shared" si="112"/>
        <v>2.8256527049402526E-41</v>
      </c>
      <c r="AQ111" s="5">
        <f t="shared" si="109"/>
        <v>2.617025229577714E-41</v>
      </c>
      <c r="AR111" s="5">
        <f t="shared" si="109"/>
        <v>2.4163977542151996E-41</v>
      </c>
      <c r="AS111" s="5">
        <f t="shared" si="109"/>
        <v>2.2237702788526613E-41</v>
      </c>
      <c r="AT111" s="5">
        <f t="shared" si="109"/>
        <v>2.0391428034901234E-41</v>
      </c>
      <c r="AU111" s="5">
        <f t="shared" si="109"/>
        <v>1.862515328127586E-41</v>
      </c>
      <c r="AV111" s="5">
        <f t="shared" si="109"/>
        <v>1.6938878527650691E-41</v>
      </c>
      <c r="AW111" s="5">
        <f t="shared" si="109"/>
        <v>1.5332603774025317E-41</v>
      </c>
      <c r="AX111" s="5">
        <f t="shared" si="109"/>
        <v>1.380632902039995E-41</v>
      </c>
      <c r="AY111" s="5">
        <f t="shared" si="109"/>
        <v>1.2360054266774589E-41</v>
      </c>
      <c r="AZ111" s="5">
        <f t="shared" si="109"/>
        <v>1.099377951314939E-41</v>
      </c>
      <c r="BA111" s="5">
        <f t="shared" si="109"/>
        <v>9.70750475952403E-42</v>
      </c>
      <c r="BB111" s="5">
        <f t="shared" si="109"/>
        <v>8.5012300058986739E-42</v>
      </c>
      <c r="BC111" s="5">
        <f t="shared" si="109"/>
        <v>7.3749552522734543E-42</v>
      </c>
      <c r="BD111" s="5">
        <f t="shared" si="109"/>
        <v>6.3286804986480986E-42</v>
      </c>
      <c r="BE111" s="5">
        <f t="shared" si="109"/>
        <v>5.3624057450227496E-42</v>
      </c>
      <c r="BF111" s="5">
        <f t="shared" si="109"/>
        <v>4.4761309913974058E-42</v>
      </c>
      <c r="BG111" s="5">
        <f t="shared" si="108"/>
        <v>3.6698562377721592E-42</v>
      </c>
      <c r="BH111" s="5">
        <f t="shared" si="108"/>
        <v>2.943581484146816E-42</v>
      </c>
      <c r="BI111" s="5">
        <f t="shared" si="108"/>
        <v>2.2973067305214781E-42</v>
      </c>
      <c r="BJ111" s="5">
        <f t="shared" si="108"/>
        <v>1.7310319768961456E-42</v>
      </c>
      <c r="BK111" s="5">
        <f t="shared" si="108"/>
        <v>1.2447572232708719E-42</v>
      </c>
      <c r="BL111" s="5">
        <f t="shared" si="108"/>
        <v>8.3848246964554048E-43</v>
      </c>
      <c r="BM111" s="5">
        <f t="shared" si="108"/>
        <v>5.1220771602021416E-43</v>
      </c>
      <c r="BN111" s="5">
        <f t="shared" si="108"/>
        <v>2.6593296239491809E-43</v>
      </c>
      <c r="BO111" s="5">
        <f t="shared" si="108"/>
        <v>9.9658208769592865E-44</v>
      </c>
      <c r="BP111" s="5">
        <f t="shared" si="108"/>
        <v>1.3383455144272947E-44</v>
      </c>
      <c r="BQ111" s="5">
        <f t="shared" si="108"/>
        <v>7.1087015189583348E-45</v>
      </c>
      <c r="BR111" s="5">
        <f t="shared" si="108"/>
        <v>8.0833947893635343E-44</v>
      </c>
      <c r="BS111" s="5">
        <f t="shared" si="108"/>
        <v>2.3455919426832174E-43</v>
      </c>
      <c r="BT111" s="5">
        <f t="shared" si="108"/>
        <v>4.682844406430134E-43</v>
      </c>
      <c r="BU111" s="5">
        <f t="shared" si="108"/>
        <v>7.820096870177104E-43</v>
      </c>
      <c r="BV111" s="5">
        <f t="shared" si="111"/>
        <v>1.1757349333923606E-42</v>
      </c>
      <c r="BW111" s="5">
        <f t="shared" si="111"/>
        <v>1.6494601797669968E-42</v>
      </c>
      <c r="BX111" s="5">
        <f t="shared" si="111"/>
        <v>2.2031854261416903E-42</v>
      </c>
      <c r="BY111" s="5">
        <f t="shared" si="111"/>
        <v>2.8369106725163895E-42</v>
      </c>
      <c r="BZ111" s="5">
        <f t="shared" si="111"/>
        <v>3.5506359188910029E-42</v>
      </c>
      <c r="CA111" s="5">
        <f t="shared" si="111"/>
        <v>4.3443611652657032E-42</v>
      </c>
      <c r="CB111" s="5">
        <f t="shared" si="111"/>
        <v>5.2180864116404082E-42</v>
      </c>
      <c r="CC111" s="5">
        <f t="shared" si="111"/>
        <v>6.1718116580151185E-42</v>
      </c>
      <c r="CD111" s="5">
        <f t="shared" si="111"/>
        <v>7.2055369043897055E-42</v>
      </c>
      <c r="CE111" s="5">
        <f t="shared" si="111"/>
        <v>8.3192621507644176E-42</v>
      </c>
      <c r="CF111" s="5">
        <f t="shared" si="111"/>
        <v>9.5129873971391338E-42</v>
      </c>
      <c r="CG111" s="5">
        <f t="shared" si="111"/>
        <v>1.0786712643513699E-41</v>
      </c>
      <c r="CH111" s="5">
        <f t="shared" si="111"/>
        <v>1.2140437889888415E-41</v>
      </c>
      <c r="CI111" s="5">
        <f t="shared" si="111"/>
        <v>1.357416313626314E-41</v>
      </c>
      <c r="CJ111" s="5">
        <f t="shared" si="111"/>
        <v>1.5087888382637868E-41</v>
      </c>
      <c r="CK111" s="5">
        <f t="shared" si="111"/>
        <v>1.6681613629012405E-41</v>
      </c>
      <c r="CL111" s="5">
        <f t="shared" si="110"/>
        <v>1.8355338875387134E-41</v>
      </c>
      <c r="CM111" s="5">
        <f t="shared" si="110"/>
        <v>2.010906412176187E-41</v>
      </c>
      <c r="CN111" s="5">
        <f t="shared" si="110"/>
        <v>2.194278936813661E-41</v>
      </c>
      <c r="CO111" s="5">
        <f t="shared" si="110"/>
        <v>2.3856514614511121E-41</v>
      </c>
      <c r="CP111" s="5">
        <f t="shared" si="110"/>
        <v>2.5850239860885859E-41</v>
      </c>
      <c r="CQ111" s="5">
        <f t="shared" si="110"/>
        <v>2.7923965107260609E-41</v>
      </c>
      <c r="CR111" s="5">
        <f t="shared" si="110"/>
        <v>3.007769035363536E-41</v>
      </c>
      <c r="CS111" s="5">
        <f t="shared" si="110"/>
        <v>3.2311415600009842E-41</v>
      </c>
      <c r="CT111" s="5">
        <f t="shared" si="110"/>
        <v>3.4625140846384596E-41</v>
      </c>
      <c r="CU111" s="5">
        <f t="shared" si="110"/>
        <v>3.7018866092759352E-41</v>
      </c>
      <c r="CV111" s="5">
        <f t="shared" si="110"/>
        <v>3.9492591339133813E-41</v>
      </c>
      <c r="CW111" s="5">
        <f t="shared" si="110"/>
        <v>4.8422960005155222E-41</v>
      </c>
      <c r="CX111" s="5">
        <f t="shared" si="110"/>
        <v>4.5679495688727696E-41</v>
      </c>
      <c r="CY111" s="5">
        <f t="shared" si="110"/>
        <v>4.3016031372300177E-41</v>
      </c>
      <c r="CZ111" s="5">
        <f t="shared" si="107"/>
        <v>4.0432567055872975E-41</v>
      </c>
      <c r="DA111" s="5">
        <f t="shared" si="107"/>
        <v>3.7929102739445459E-41</v>
      </c>
      <c r="DB111" s="5">
        <f t="shared" si="107"/>
        <v>3.5505638423017945E-41</v>
      </c>
      <c r="DC111" s="5">
        <f t="shared" si="107"/>
        <v>3.3162174106590442E-41</v>
      </c>
      <c r="DD111" s="5">
        <f t="shared" si="107"/>
        <v>3.0898709790163211E-41</v>
      </c>
      <c r="DE111" s="5">
        <f t="shared" si="107"/>
        <v>2.8715245473735706E-41</v>
      </c>
      <c r="DF111" s="5">
        <f t="shared" si="107"/>
        <v>2.6611781157308207E-41</v>
      </c>
      <c r="DG111" s="5">
        <f t="shared" si="107"/>
        <v>2.458831684088095E-41</v>
      </c>
      <c r="DH111" s="5">
        <f t="shared" si="105"/>
        <v>2.2644852524453452E-41</v>
      </c>
    </row>
    <row r="112" spans="2:112" x14ac:dyDescent="0.25">
      <c r="B112" s="5">
        <f>'goccia (14)'!M17</f>
        <v>1.9561159338388821E-18</v>
      </c>
      <c r="D112">
        <f t="shared" si="99"/>
        <v>142</v>
      </c>
      <c r="E112" s="5">
        <f t="shared" si="90"/>
        <v>1.9561159338388821E-18</v>
      </c>
      <c r="F112" s="107">
        <f t="shared" si="91"/>
        <v>19.561159338388819</v>
      </c>
      <c r="G112" s="35"/>
      <c r="H112" s="69">
        <f t="shared" si="92"/>
        <v>1.5047045644914477E-19</v>
      </c>
      <c r="I112" s="35"/>
      <c r="J112" s="6"/>
      <c r="L112" s="5">
        <f t="shared" si="113"/>
        <v>2.2132927054191204E-43</v>
      </c>
      <c r="M112" s="5">
        <f t="shared" si="113"/>
        <v>7.31466908839977E-44</v>
      </c>
      <c r="N112" s="5">
        <f t="shared" si="113"/>
        <v>4.9641112260920549E-45</v>
      </c>
      <c r="O112" s="5">
        <f t="shared" si="113"/>
        <v>1.6781531568178696E-44</v>
      </c>
      <c r="P112" s="5">
        <f t="shared" si="113"/>
        <v>1.0859895191027066E-43</v>
      </c>
      <c r="Q112" s="5">
        <f t="shared" si="113"/>
        <v>2.804163722523679E-43</v>
      </c>
      <c r="R112" s="5">
        <f t="shared" si="113"/>
        <v>5.3223379259443537E-43</v>
      </c>
      <c r="S112" s="5">
        <f t="shared" si="113"/>
        <v>8.6405121293653368E-43</v>
      </c>
      <c r="T112" s="5">
        <f t="shared" si="113"/>
        <v>1.2758686332786372E-42</v>
      </c>
      <c r="U112" s="5">
        <f t="shared" si="113"/>
        <v>1.767686053620746E-42</v>
      </c>
      <c r="V112" s="5">
        <f t="shared" si="113"/>
        <v>2.3395034739627866E-42</v>
      </c>
      <c r="W112" s="5">
        <f t="shared" si="113"/>
        <v>2.9913208943048965E-42</v>
      </c>
      <c r="X112" s="5">
        <f t="shared" si="113"/>
        <v>3.7231383146470119E-42</v>
      </c>
      <c r="Y112" s="5">
        <f t="shared" si="113"/>
        <v>4.5349557349891319E-42</v>
      </c>
      <c r="Z112" s="5">
        <f t="shared" si="113"/>
        <v>5.4267731553311457E-42</v>
      </c>
      <c r="AA112" s="5">
        <f t="shared" si="113"/>
        <v>6.3985905756732675E-42</v>
      </c>
      <c r="AB112" s="5">
        <f t="shared" si="112"/>
        <v>7.450407996015394E-42</v>
      </c>
      <c r="AC112" s="5">
        <f t="shared" si="112"/>
        <v>8.5822254163573856E-42</v>
      </c>
      <c r="AD112" s="5">
        <f t="shared" si="112"/>
        <v>9.7940428366995126E-42</v>
      </c>
      <c r="AE112" s="5">
        <f t="shared" si="112"/>
        <v>1.1085860257041646E-41</v>
      </c>
      <c r="AF112" s="5">
        <f t="shared" si="112"/>
        <v>1.2457677677383784E-41</v>
      </c>
      <c r="AG112" s="5">
        <f t="shared" si="112"/>
        <v>1.390949509772575E-41</v>
      </c>
      <c r="AH112" s="5">
        <f t="shared" si="112"/>
        <v>1.5441312518067888E-41</v>
      </c>
      <c r="AI112" s="5">
        <f t="shared" si="112"/>
        <v>1.7053129938410033E-41</v>
      </c>
      <c r="AJ112" s="5">
        <f t="shared" si="112"/>
        <v>1.8744947358752184E-41</v>
      </c>
      <c r="AK112" s="5">
        <f t="shared" si="112"/>
        <v>2.051676477909412E-41</v>
      </c>
      <c r="AL112" s="5">
        <f t="shared" si="112"/>
        <v>2.2368582199436272E-41</v>
      </c>
      <c r="AM112" s="5">
        <f t="shared" si="112"/>
        <v>2.4300399619778425E-41</v>
      </c>
      <c r="AN112" s="5">
        <f t="shared" si="112"/>
        <v>2.6312217040120343E-41</v>
      </c>
      <c r="AO112" s="5">
        <f t="shared" si="112"/>
        <v>2.8404034460462497E-41</v>
      </c>
      <c r="AP112" s="5">
        <f t="shared" si="112"/>
        <v>3.0575851880804663E-41</v>
      </c>
      <c r="AQ112" s="5">
        <f t="shared" si="109"/>
        <v>3.282766930114683E-41</v>
      </c>
      <c r="AR112" s="5">
        <f t="shared" si="109"/>
        <v>3.5159486721488718E-41</v>
      </c>
      <c r="AS112" s="5">
        <f t="shared" si="109"/>
        <v>4.1083756099356032E-41</v>
      </c>
      <c r="AT112" s="5">
        <f t="shared" si="109"/>
        <v>3.8559891638059885E-41</v>
      </c>
      <c r="AU112" s="5">
        <f t="shared" si="109"/>
        <v>3.6116027176763739E-41</v>
      </c>
      <c r="AV112" s="5">
        <f t="shared" si="109"/>
        <v>3.375216271546788E-41</v>
      </c>
      <c r="AW112" s="5">
        <f t="shared" si="109"/>
        <v>3.1468298254171743E-41</v>
      </c>
      <c r="AX112" s="5">
        <f t="shared" si="109"/>
        <v>2.9264433792875607E-41</v>
      </c>
      <c r="AY112" s="5">
        <f t="shared" si="109"/>
        <v>2.7140569331579472E-41</v>
      </c>
      <c r="AZ112" s="5">
        <f t="shared" si="109"/>
        <v>2.5096704870283589E-41</v>
      </c>
      <c r="BA112" s="5">
        <f t="shared" si="109"/>
        <v>2.3132840408987458E-41</v>
      </c>
      <c r="BB112" s="5">
        <f t="shared" si="109"/>
        <v>2.1248975947691333E-41</v>
      </c>
      <c r="BC112" s="5">
        <f t="shared" si="109"/>
        <v>1.9445111486395426E-41</v>
      </c>
      <c r="BD112" s="5">
        <f t="shared" si="109"/>
        <v>1.7721247025099302E-41</v>
      </c>
      <c r="BE112" s="5">
        <f t="shared" si="109"/>
        <v>1.6077382563803184E-41</v>
      </c>
      <c r="BF112" s="5">
        <f t="shared" si="109"/>
        <v>1.451351810250707E-41</v>
      </c>
      <c r="BG112" s="5">
        <f t="shared" si="108"/>
        <v>1.3029653641211136E-41</v>
      </c>
      <c r="BH112" s="5">
        <f t="shared" si="108"/>
        <v>1.1625789179915023E-41</v>
      </c>
      <c r="BI112" s="5">
        <f t="shared" si="108"/>
        <v>1.0301924718618917E-41</v>
      </c>
      <c r="BJ112" s="5">
        <f t="shared" si="108"/>
        <v>9.0580602573228153E-42</v>
      </c>
      <c r="BK112" s="5">
        <f t="shared" si="108"/>
        <v>7.8941957960268545E-42</v>
      </c>
      <c r="BL112" s="5">
        <f t="shared" si="108"/>
        <v>6.8103313347307537E-42</v>
      </c>
      <c r="BM112" s="5">
        <f t="shared" si="108"/>
        <v>5.8064668734346583E-42</v>
      </c>
      <c r="BN112" s="5">
        <f t="shared" si="108"/>
        <v>4.8826024121386746E-42</v>
      </c>
      <c r="BO112" s="5">
        <f t="shared" si="108"/>
        <v>4.0387379508425803E-42</v>
      </c>
      <c r="BP112" s="5">
        <f t="shared" si="108"/>
        <v>3.2748734895464914E-42</v>
      </c>
      <c r="BQ112" s="5">
        <f t="shared" si="108"/>
        <v>2.5910090282504075E-42</v>
      </c>
      <c r="BR112" s="5">
        <f t="shared" si="108"/>
        <v>1.9871445669543967E-42</v>
      </c>
      <c r="BS112" s="5">
        <f t="shared" si="108"/>
        <v>1.4632801056583139E-42</v>
      </c>
      <c r="BT112" s="5">
        <f t="shared" si="108"/>
        <v>1.0194156443622366E-42</v>
      </c>
      <c r="BU112" s="5">
        <f t="shared" si="108"/>
        <v>6.5555118306616453E-43</v>
      </c>
      <c r="BV112" s="5">
        <f t="shared" si="111"/>
        <v>3.7168672177012707E-43</v>
      </c>
      <c r="BW112" s="5">
        <f t="shared" si="111"/>
        <v>1.6782226047407562E-43</v>
      </c>
      <c r="BX112" s="5">
        <f t="shared" si="111"/>
        <v>4.3957799178000163E-44</v>
      </c>
      <c r="BY112" s="5">
        <f t="shared" si="111"/>
        <v>9.333788193001655E-47</v>
      </c>
      <c r="BZ112" s="5">
        <f t="shared" si="111"/>
        <v>3.6228876585856017E-44</v>
      </c>
      <c r="CA112" s="5">
        <f t="shared" si="111"/>
        <v>1.5236441528978686E-43</v>
      </c>
      <c r="CB112" s="5">
        <f t="shared" si="111"/>
        <v>3.4849995399372303E-43</v>
      </c>
      <c r="CC112" s="5">
        <f t="shared" si="111"/>
        <v>6.2463549269766447E-43</v>
      </c>
      <c r="CD112" s="5">
        <f t="shared" si="111"/>
        <v>9.8077103140156366E-43</v>
      </c>
      <c r="CE112" s="5">
        <f t="shared" si="111"/>
        <v>1.4169065701055061E-42</v>
      </c>
      <c r="CF112" s="5">
        <f t="shared" si="111"/>
        <v>1.9330421088094539E-42</v>
      </c>
      <c r="CG112" s="5">
        <f t="shared" si="111"/>
        <v>2.5291776475133302E-42</v>
      </c>
      <c r="CH112" s="5">
        <f t="shared" si="111"/>
        <v>3.2053131862172788E-42</v>
      </c>
      <c r="CI112" s="5">
        <f t="shared" si="111"/>
        <v>3.9614487249212334E-42</v>
      </c>
      <c r="CJ112" s="5">
        <f t="shared" si="111"/>
        <v>4.7975842636251927E-42</v>
      </c>
      <c r="CK112" s="5">
        <f t="shared" si="111"/>
        <v>5.713719802329042E-42</v>
      </c>
      <c r="CL112" s="5">
        <f t="shared" si="110"/>
        <v>6.7098553410330024E-42</v>
      </c>
      <c r="CM112" s="5">
        <f t="shared" si="110"/>
        <v>7.7859908797369681E-42</v>
      </c>
      <c r="CN112" s="5">
        <f t="shared" si="110"/>
        <v>8.9421264184409392E-42</v>
      </c>
      <c r="CO112" s="5">
        <f t="shared" si="110"/>
        <v>1.0178261957144761E-41</v>
      </c>
      <c r="CP112" s="5">
        <f t="shared" si="110"/>
        <v>1.1494397495848733E-41</v>
      </c>
      <c r="CQ112" s="5">
        <f t="shared" si="110"/>
        <v>1.2890533034552711E-41</v>
      </c>
      <c r="CR112" s="5">
        <f t="shared" si="110"/>
        <v>1.4366668573256694E-41</v>
      </c>
      <c r="CS112" s="5">
        <f t="shared" si="110"/>
        <v>1.5922804111960489E-41</v>
      </c>
      <c r="CT112" s="5">
        <f t="shared" si="110"/>
        <v>1.7558939650664474E-41</v>
      </c>
      <c r="CU112" s="5">
        <f t="shared" si="110"/>
        <v>1.9275075189368463E-41</v>
      </c>
      <c r="CV112" s="5">
        <f t="shared" si="110"/>
        <v>2.1071210728072235E-41</v>
      </c>
      <c r="CW112" s="5">
        <f t="shared" si="110"/>
        <v>2.2947346266776225E-41</v>
      </c>
      <c r="CX112" s="5">
        <f t="shared" si="110"/>
        <v>2.4903481805480221E-41</v>
      </c>
      <c r="CY112" s="5">
        <f t="shared" si="110"/>
        <v>2.6939617344184222E-41</v>
      </c>
      <c r="CZ112" s="5">
        <f t="shared" si="107"/>
        <v>2.9055752882887969E-41</v>
      </c>
      <c r="DA112" s="5">
        <f t="shared" si="107"/>
        <v>3.1251888421591968E-41</v>
      </c>
      <c r="DB112" s="5">
        <f t="shared" si="107"/>
        <v>3.3528023960295978E-41</v>
      </c>
      <c r="DC112" s="5">
        <f t="shared" si="107"/>
        <v>3.588415949899999E-41</v>
      </c>
      <c r="DD112" s="5">
        <f t="shared" si="107"/>
        <v>3.8320295037703707E-41</v>
      </c>
      <c r="DE112" s="5">
        <f t="shared" si="107"/>
        <v>4.0836430576407722E-41</v>
      </c>
      <c r="DF112" s="5">
        <f t="shared" si="107"/>
        <v>4.3432566115111738E-41</v>
      </c>
      <c r="DG112" s="5">
        <f t="shared" si="107"/>
        <v>4.610870165381544E-41</v>
      </c>
      <c r="DH112" s="5">
        <f t="shared" si="105"/>
        <v>4.8864837192519454E-41</v>
      </c>
    </row>
    <row r="113" spans="2:112" x14ac:dyDescent="0.25">
      <c r="B113" s="5">
        <f>'goccia (14)'!M18</f>
        <v>2.0014335038705066E-18</v>
      </c>
      <c r="D113">
        <f t="shared" si="99"/>
        <v>143</v>
      </c>
      <c r="E113" s="5">
        <f t="shared" si="90"/>
        <v>2.0014335038705066E-18</v>
      </c>
      <c r="F113" s="107">
        <f t="shared" si="91"/>
        <v>20.014335038705067</v>
      </c>
      <c r="G113" s="35"/>
      <c r="H113" s="100">
        <f t="shared" si="92"/>
        <v>1.5395642337465436E-19</v>
      </c>
      <c r="I113" s="35"/>
      <c r="J113" s="6"/>
      <c r="L113" s="5">
        <f t="shared" si="113"/>
        <v>1.565328591951144E-41</v>
      </c>
      <c r="M113" s="5">
        <f t="shared" si="113"/>
        <v>1.4110716569649645E-41</v>
      </c>
      <c r="N113" s="5">
        <f t="shared" si="113"/>
        <v>1.2648147219788025E-41</v>
      </c>
      <c r="O113" s="5">
        <f t="shared" si="113"/>
        <v>1.1265577869926229E-41</v>
      </c>
      <c r="P113" s="5">
        <f t="shared" si="113"/>
        <v>9.963008520064439E-42</v>
      </c>
      <c r="Q113" s="5">
        <f t="shared" si="113"/>
        <v>8.7404391702026541E-42</v>
      </c>
      <c r="R113" s="5">
        <f t="shared" si="113"/>
        <v>7.5978698203410084E-42</v>
      </c>
      <c r="S113" s="5">
        <f t="shared" si="113"/>
        <v>6.535300470479224E-42</v>
      </c>
      <c r="T113" s="5">
        <f t="shared" si="113"/>
        <v>5.5527311206174462E-42</v>
      </c>
      <c r="U113" s="5">
        <f t="shared" si="113"/>
        <v>4.6501617707556731E-42</v>
      </c>
      <c r="V113" s="5">
        <f t="shared" si="113"/>
        <v>3.8275924208939997E-42</v>
      </c>
      <c r="W113" s="5">
        <f t="shared" si="113"/>
        <v>3.0850230710322277E-42</v>
      </c>
      <c r="X113" s="5">
        <f t="shared" si="113"/>
        <v>2.4224537211704611E-42</v>
      </c>
      <c r="Y113" s="5">
        <f t="shared" si="113"/>
        <v>1.8398843713086999E-42</v>
      </c>
      <c r="Z113" s="5">
        <f t="shared" si="113"/>
        <v>1.3373150214469995E-42</v>
      </c>
      <c r="AA113" s="5">
        <f t="shared" si="113"/>
        <v>9.1474567158523908E-43</v>
      </c>
      <c r="AB113" s="5">
        <f t="shared" si="112"/>
        <v>5.7217632172348405E-43</v>
      </c>
      <c r="AC113" s="5">
        <f t="shared" si="112"/>
        <v>3.0960697186176109E-43</v>
      </c>
      <c r="AD113" s="5">
        <f t="shared" si="112"/>
        <v>1.2703762200000704E-43</v>
      </c>
      <c r="AE113" s="5">
        <f t="shared" si="112"/>
        <v>2.4468272138258286E-44</v>
      </c>
      <c r="AF113" s="5">
        <f t="shared" si="112"/>
        <v>1.8989222765148499E-45</v>
      </c>
      <c r="AG113" s="5">
        <f t="shared" si="112"/>
        <v>5.9329572414765E-44</v>
      </c>
      <c r="AH113" s="5">
        <f t="shared" si="112"/>
        <v>1.9676022255302257E-43</v>
      </c>
      <c r="AI113" s="5">
        <f t="shared" si="112"/>
        <v>4.1419087269128542E-43</v>
      </c>
      <c r="AJ113" s="5">
        <f t="shared" si="112"/>
        <v>7.1162152282955362E-43</v>
      </c>
      <c r="AK113" s="5">
        <f t="shared" si="112"/>
        <v>1.0890521729677769E-42</v>
      </c>
      <c r="AL113" s="5">
        <f t="shared" si="112"/>
        <v>1.5464828231060459E-42</v>
      </c>
      <c r="AM113" s="5">
        <f t="shared" si="112"/>
        <v>2.0839134732443206E-42</v>
      </c>
      <c r="AN113" s="5">
        <f t="shared" si="112"/>
        <v>2.7013441233825212E-42</v>
      </c>
      <c r="AO113" s="5">
        <f t="shared" si="112"/>
        <v>3.3987747735207964E-42</v>
      </c>
      <c r="AP113" s="5">
        <f t="shared" si="112"/>
        <v>4.1762054236590775E-42</v>
      </c>
      <c r="AQ113" s="5">
        <f t="shared" si="109"/>
        <v>5.0336360737973634E-42</v>
      </c>
      <c r="AR113" s="5">
        <f t="shared" si="109"/>
        <v>5.9710667239355373E-42</v>
      </c>
      <c r="AS113" s="5">
        <f t="shared" si="109"/>
        <v>6.9884973740738243E-42</v>
      </c>
      <c r="AT113" s="5">
        <f t="shared" si="109"/>
        <v>8.0859280242121166E-42</v>
      </c>
      <c r="AU113" s="5">
        <f t="shared" si="109"/>
        <v>9.2633586743504143E-42</v>
      </c>
      <c r="AV113" s="5">
        <f t="shared" si="109"/>
        <v>1.0520789324488562E-41</v>
      </c>
      <c r="AW113" s="5">
        <f t="shared" si="109"/>
        <v>1.185821997462686E-41</v>
      </c>
      <c r="AX113" s="5">
        <f t="shared" si="109"/>
        <v>1.3275650624765165E-41</v>
      </c>
      <c r="AY113" s="5">
        <f t="shared" si="109"/>
        <v>1.4773081274903474E-41</v>
      </c>
      <c r="AZ113" s="5">
        <f t="shared" si="109"/>
        <v>1.6350511925041593E-41</v>
      </c>
      <c r="BA113" s="5">
        <f t="shared" si="109"/>
        <v>1.8007942575179905E-41</v>
      </c>
      <c r="BB113" s="5">
        <f t="shared" si="109"/>
        <v>1.9745373225318221E-41</v>
      </c>
      <c r="BC113" s="5">
        <f t="shared" si="109"/>
        <v>2.1562803875456316E-41</v>
      </c>
      <c r="BD113" s="5">
        <f t="shared" si="109"/>
        <v>2.3460234525594635E-41</v>
      </c>
      <c r="BE113" s="5">
        <f t="shared" si="109"/>
        <v>2.5437665175732953E-41</v>
      </c>
      <c r="BF113" s="5">
        <f t="shared" ref="BF113:BU128" si="114">IF($E113=0, 0, ($E113/ROUND($E113/BF$3,0)-BF$3)^2)</f>
        <v>2.7495095825871283E-41</v>
      </c>
      <c r="BG113" s="5">
        <f t="shared" si="114"/>
        <v>2.9632526476009354E-41</v>
      </c>
      <c r="BH113" s="5">
        <f t="shared" si="114"/>
        <v>3.1849957126147682E-41</v>
      </c>
      <c r="BI113" s="5">
        <f t="shared" si="114"/>
        <v>3.4147387776286016E-41</v>
      </c>
      <c r="BJ113" s="5">
        <f t="shared" si="114"/>
        <v>3.6524818426424352E-41</v>
      </c>
      <c r="BK113" s="5">
        <f t="shared" si="114"/>
        <v>4.3377046764231806E-41</v>
      </c>
      <c r="BL113" s="5">
        <f t="shared" si="114"/>
        <v>4.0782596635214835E-41</v>
      </c>
      <c r="BM113" s="5">
        <f t="shared" si="114"/>
        <v>3.8268146506197866E-41</v>
      </c>
      <c r="BN113" s="5">
        <f t="shared" si="114"/>
        <v>3.5833696377181194E-41</v>
      </c>
      <c r="BO113" s="5">
        <f t="shared" si="114"/>
        <v>3.3479246248164233E-41</v>
      </c>
      <c r="BP113" s="5">
        <f t="shared" si="114"/>
        <v>3.1204796119147274E-41</v>
      </c>
      <c r="BQ113" s="5">
        <f t="shared" si="114"/>
        <v>2.9010345990130316E-41</v>
      </c>
      <c r="BR113" s="5">
        <f t="shared" si="114"/>
        <v>2.6895895861113619E-41</v>
      </c>
      <c r="BS113" s="5">
        <f t="shared" si="114"/>
        <v>2.4861445732096664E-41</v>
      </c>
      <c r="BT113" s="5">
        <f t="shared" si="114"/>
        <v>2.2906995603079716E-41</v>
      </c>
      <c r="BU113" s="5">
        <f t="shared" si="114"/>
        <v>2.1032545474062774E-41</v>
      </c>
      <c r="BV113" s="5">
        <f t="shared" si="111"/>
        <v>1.9238095345046048E-41</v>
      </c>
      <c r="BW113" s="5">
        <f t="shared" si="111"/>
        <v>1.7523645216029309E-41</v>
      </c>
      <c r="BX113" s="5">
        <f t="shared" si="111"/>
        <v>1.5889195087012364E-41</v>
      </c>
      <c r="BY113" s="5">
        <f t="shared" si="111"/>
        <v>1.4334744957995423E-41</v>
      </c>
      <c r="BZ113" s="5">
        <f t="shared" si="111"/>
        <v>1.286029482897866E-41</v>
      </c>
      <c r="CA113" s="5">
        <f t="shared" si="111"/>
        <v>1.146584469996172E-41</v>
      </c>
      <c r="CB113" s="5">
        <f t="shared" si="111"/>
        <v>1.0151394570944786E-41</v>
      </c>
      <c r="CC113" s="5">
        <f t="shared" si="111"/>
        <v>8.9169444419278569E-42</v>
      </c>
      <c r="CD113" s="5">
        <f t="shared" si="111"/>
        <v>7.7624943129110678E-42</v>
      </c>
      <c r="CE113" s="5">
        <f t="shared" si="111"/>
        <v>6.6880441838941401E-42</v>
      </c>
      <c r="CF113" s="5">
        <f t="shared" si="111"/>
        <v>5.6935940548772171E-42</v>
      </c>
      <c r="CG113" s="5">
        <f t="shared" si="111"/>
        <v>4.7791439258604046E-42</v>
      </c>
      <c r="CH113" s="5">
        <f t="shared" si="111"/>
        <v>3.9446937968434833E-42</v>
      </c>
      <c r="CI113" s="5">
        <f t="shared" si="111"/>
        <v>3.1902436678265668E-42</v>
      </c>
      <c r="CJ113" s="5">
        <f t="shared" si="111"/>
        <v>2.5157935388096559E-42</v>
      </c>
      <c r="CK113" s="5">
        <f t="shared" si="111"/>
        <v>1.921343409792817E-42</v>
      </c>
      <c r="CL113" s="5">
        <f t="shared" si="110"/>
        <v>1.4068932807759069E-42</v>
      </c>
      <c r="CM113" s="5">
        <f t="shared" si="110"/>
        <v>9.7244315175900219E-43</v>
      </c>
      <c r="CN113" s="5">
        <f t="shared" si="110"/>
        <v>6.1799302274210273E-43</v>
      </c>
      <c r="CO113" s="5">
        <f t="shared" si="110"/>
        <v>3.4354289372523689E-43</v>
      </c>
      <c r="CP113" s="5">
        <f t="shared" si="110"/>
        <v>1.4909276470833849E-43</v>
      </c>
      <c r="CQ113" s="5">
        <f t="shared" si="110"/>
        <v>3.4642635691445397E-44</v>
      </c>
      <c r="CR113" s="5">
        <f t="shared" si="110"/>
        <v>1.925066745576151E-46</v>
      </c>
      <c r="CS113" s="5">
        <f t="shared" si="110"/>
        <v>4.5742377657664846E-44</v>
      </c>
      <c r="CT113" s="5">
        <f t="shared" si="110"/>
        <v>1.7129224864077806E-43</v>
      </c>
      <c r="CU113" s="5">
        <f t="shared" si="110"/>
        <v>3.768421196238966E-43</v>
      </c>
      <c r="CV113" s="5">
        <f t="shared" si="110"/>
        <v>6.6239199060698126E-43</v>
      </c>
      <c r="CW113" s="5">
        <f t="shared" si="110"/>
        <v>1.0279418615901008E-42</v>
      </c>
      <c r="CX113" s="5">
        <f t="shared" si="110"/>
        <v>1.4734917325732257E-42</v>
      </c>
      <c r="CY113" s="5">
        <f t="shared" si="110"/>
        <v>1.9990416035563558E-42</v>
      </c>
      <c r="CZ113" s="5">
        <f t="shared" si="107"/>
        <v>2.6045914745394135E-42</v>
      </c>
      <c r="DA113" s="5">
        <f t="shared" si="107"/>
        <v>3.2901413455225444E-42</v>
      </c>
      <c r="DB113" s="5">
        <f t="shared" si="107"/>
        <v>4.0556912165056809E-42</v>
      </c>
      <c r="DC113" s="5">
        <f t="shared" si="107"/>
        <v>4.9012410874888228E-42</v>
      </c>
      <c r="DD113" s="5">
        <f t="shared" si="107"/>
        <v>5.8267909584718541E-42</v>
      </c>
      <c r="DE113" s="5">
        <f t="shared" si="107"/>
        <v>6.8323408294549964E-42</v>
      </c>
      <c r="DF113" s="5">
        <f t="shared" si="107"/>
        <v>7.9178907004381442E-42</v>
      </c>
      <c r="DG113" s="5">
        <f t="shared" si="107"/>
        <v>9.0834405714211532E-42</v>
      </c>
      <c r="DH113" s="5">
        <f t="shared" si="105"/>
        <v>1.0328990442404301E-41</v>
      </c>
    </row>
    <row r="114" spans="2:112" x14ac:dyDescent="0.25">
      <c r="B114" s="5">
        <f>'goccia (14)'!M19</f>
        <v>2.4636727181930686E-18</v>
      </c>
      <c r="D114">
        <f t="shared" si="99"/>
        <v>144</v>
      </c>
      <c r="E114" s="5">
        <f t="shared" si="90"/>
        <v>2.4636727181930686E-18</v>
      </c>
      <c r="F114" s="107">
        <f t="shared" si="91"/>
        <v>24.636727181930688</v>
      </c>
      <c r="G114" s="35"/>
      <c r="H114" s="100">
        <f t="shared" si="92"/>
        <v>1.5397954488706679E-19</v>
      </c>
      <c r="I114" s="35"/>
      <c r="J114" s="6"/>
      <c r="L114" s="5">
        <f t="shared" si="113"/>
        <v>1.5836777508179463E-41</v>
      </c>
      <c r="M114" s="5">
        <f t="shared" si="113"/>
        <v>1.4284959553352693E-41</v>
      </c>
      <c r="N114" s="5">
        <f t="shared" si="113"/>
        <v>1.2813141598526103E-41</v>
      </c>
      <c r="O114" s="5">
        <f t="shared" si="113"/>
        <v>1.1421323643699338E-41</v>
      </c>
      <c r="P114" s="5">
        <f t="shared" si="113"/>
        <v>1.0109505688872576E-41</v>
      </c>
      <c r="Q114" s="5">
        <f t="shared" si="113"/>
        <v>8.8776877340458196E-42</v>
      </c>
      <c r="R114" s="5">
        <f t="shared" si="113"/>
        <v>7.7258697792192025E-42</v>
      </c>
      <c r="S114" s="5">
        <f t="shared" si="113"/>
        <v>6.6540518243924479E-42</v>
      </c>
      <c r="T114" s="5">
        <f t="shared" si="113"/>
        <v>5.6622338695656981E-42</v>
      </c>
      <c r="U114" s="5">
        <f t="shared" si="113"/>
        <v>4.7504159147389536E-42</v>
      </c>
      <c r="V114" s="5">
        <f t="shared" si="113"/>
        <v>3.9185979599123094E-42</v>
      </c>
      <c r="W114" s="5">
        <f t="shared" si="113"/>
        <v>3.166780005085566E-42</v>
      </c>
      <c r="X114" s="5">
        <f t="shared" si="113"/>
        <v>2.4949620502588276E-42</v>
      </c>
      <c r="Y114" s="5">
        <f t="shared" si="113"/>
        <v>1.9031440954320946E-42</v>
      </c>
      <c r="Z114" s="5">
        <f t="shared" si="113"/>
        <v>1.3913261406054237E-42</v>
      </c>
      <c r="AA114" s="5">
        <f t="shared" si="113"/>
        <v>9.595081857786918E-43</v>
      </c>
      <c r="AB114" s="5">
        <f t="shared" si="112"/>
        <v>6.0769023095196519E-43</v>
      </c>
      <c r="AC114" s="5">
        <f t="shared" si="112"/>
        <v>3.3587227612527171E-43</v>
      </c>
      <c r="AD114" s="5">
        <f t="shared" si="112"/>
        <v>1.4405432129854609E-43</v>
      </c>
      <c r="AE114" s="5">
        <f t="shared" si="112"/>
        <v>3.2236366471825747E-44</v>
      </c>
      <c r="AF114" s="5">
        <f t="shared" si="112"/>
        <v>4.1841164511071846E-46</v>
      </c>
      <c r="AG114" s="5">
        <f t="shared" si="112"/>
        <v>4.8600456818390389E-44</v>
      </c>
      <c r="AH114" s="5">
        <f t="shared" si="112"/>
        <v>1.7678250199167636E-43</v>
      </c>
      <c r="AI114" s="5">
        <f t="shared" si="112"/>
        <v>3.8496454716496763E-43</v>
      </c>
      <c r="AJ114" s="5">
        <f t="shared" si="112"/>
        <v>6.7314659233826424E-43</v>
      </c>
      <c r="AK114" s="5">
        <f t="shared" si="112"/>
        <v>1.041328637511517E-42</v>
      </c>
      <c r="AL114" s="5">
        <f t="shared" si="112"/>
        <v>1.4895106826848147E-42</v>
      </c>
      <c r="AM114" s="5">
        <f t="shared" si="112"/>
        <v>2.0176927278581176E-42</v>
      </c>
      <c r="AN114" s="5">
        <f t="shared" si="112"/>
        <v>2.6258747730313475E-42</v>
      </c>
      <c r="AO114" s="5">
        <f t="shared" si="112"/>
        <v>3.3140568182046516E-42</v>
      </c>
      <c r="AP114" s="5">
        <f t="shared" si="112"/>
        <v>4.0822388633779607E-42</v>
      </c>
      <c r="AQ114" s="5">
        <f t="shared" ref="AQ114:BF129" si="115">IF($E114=0, 0, ($E114/ROUND($E114/AQ$3,0)-AQ$3)^2)</f>
        <v>4.9304209085512751E-42</v>
      </c>
      <c r="AR114" s="5">
        <f t="shared" si="115"/>
        <v>5.8586029537244782E-42</v>
      </c>
      <c r="AS114" s="5">
        <f t="shared" si="115"/>
        <v>6.8667849988977938E-42</v>
      </c>
      <c r="AT114" s="5">
        <f t="shared" si="115"/>
        <v>7.9549670440711147E-42</v>
      </c>
      <c r="AU114" s="5">
        <f t="shared" si="115"/>
        <v>9.1231490892444409E-42</v>
      </c>
      <c r="AV114" s="5">
        <f t="shared" si="115"/>
        <v>1.0371331134417617E-41</v>
      </c>
      <c r="AW114" s="5">
        <f t="shared" si="115"/>
        <v>1.1699513179590945E-41</v>
      </c>
      <c r="AX114" s="5">
        <f t="shared" si="115"/>
        <v>1.3107695224764277E-41</v>
      </c>
      <c r="AY114" s="5">
        <f t="shared" si="115"/>
        <v>1.4595877269937616E-41</v>
      </c>
      <c r="AZ114" s="5">
        <f t="shared" si="115"/>
        <v>1.6164059315110765E-41</v>
      </c>
      <c r="BA114" s="5">
        <f t="shared" si="115"/>
        <v>1.7812241360284104E-41</v>
      </c>
      <c r="BB114" s="5">
        <f t="shared" si="115"/>
        <v>1.9540423405457447E-41</v>
      </c>
      <c r="BC114" s="5">
        <f t="shared" si="115"/>
        <v>2.1348605450630573E-41</v>
      </c>
      <c r="BD114" s="5">
        <f t="shared" si="115"/>
        <v>2.3236787495803919E-41</v>
      </c>
      <c r="BE114" s="5">
        <f t="shared" si="115"/>
        <v>2.7508429279493327E-41</v>
      </c>
      <c r="BF114" s="5">
        <f t="shared" si="115"/>
        <v>2.5450490127678096E-41</v>
      </c>
      <c r="BG114" s="5">
        <f t="shared" si="114"/>
        <v>2.34725509758631E-41</v>
      </c>
      <c r="BH114" s="5">
        <f t="shared" si="114"/>
        <v>2.1574611824047871E-41</v>
      </c>
      <c r="BI114" s="5">
        <f t="shared" si="114"/>
        <v>1.9756672672232647E-41</v>
      </c>
      <c r="BJ114" s="5">
        <f t="shared" si="114"/>
        <v>1.8018733520417427E-41</v>
      </c>
      <c r="BK114" s="5">
        <f t="shared" si="114"/>
        <v>1.6360794368602407E-41</v>
      </c>
      <c r="BL114" s="5">
        <f t="shared" si="114"/>
        <v>1.4782855216787187E-41</v>
      </c>
      <c r="BM114" s="5">
        <f t="shared" si="114"/>
        <v>1.3284916064971973E-41</v>
      </c>
      <c r="BN114" s="5">
        <f t="shared" si="114"/>
        <v>1.1866976913156932E-41</v>
      </c>
      <c r="BO114" s="5">
        <f t="shared" si="114"/>
        <v>1.0529037761341718E-41</v>
      </c>
      <c r="BP114" s="5">
        <f t="shared" si="114"/>
        <v>9.2710986095265108E-42</v>
      </c>
      <c r="BQ114" s="5">
        <f t="shared" si="114"/>
        <v>8.0931594577113087E-42</v>
      </c>
      <c r="BR114" s="5">
        <f t="shared" si="114"/>
        <v>6.9952203058962394E-42</v>
      </c>
      <c r="BS114" s="5">
        <f t="shared" si="114"/>
        <v>5.977281154081039E-42</v>
      </c>
      <c r="BT114" s="5">
        <f t="shared" si="114"/>
        <v>5.0393420022658427E-42</v>
      </c>
      <c r="BU114" s="5">
        <f t="shared" si="114"/>
        <v>4.1814028504506524E-42</v>
      </c>
      <c r="BV114" s="5">
        <f t="shared" si="111"/>
        <v>3.4034636986355561E-42</v>
      </c>
      <c r="BW114" s="5">
        <f t="shared" si="111"/>
        <v>2.7055245468204459E-42</v>
      </c>
      <c r="BX114" s="5">
        <f t="shared" si="111"/>
        <v>2.0875853950052522E-42</v>
      </c>
      <c r="BY114" s="5">
        <f t="shared" si="111"/>
        <v>1.5496462431900638E-42</v>
      </c>
      <c r="BZ114" s="5">
        <f t="shared" si="111"/>
        <v>1.0917070913749308E-42</v>
      </c>
      <c r="CA114" s="5">
        <f t="shared" si="111"/>
        <v>7.1376793955974336E-43</v>
      </c>
      <c r="CB114" s="5">
        <f t="shared" si="111"/>
        <v>4.1582878774456123E-43</v>
      </c>
      <c r="CC114" s="5">
        <f t="shared" si="111"/>
        <v>1.978896359293844E-43</v>
      </c>
      <c r="CD114" s="5">
        <f t="shared" si="111"/>
        <v>5.995048411422466E-44</v>
      </c>
      <c r="CE114" s="5">
        <f t="shared" si="111"/>
        <v>2.0113322990488132E-45</v>
      </c>
      <c r="CF114" s="5">
        <f t="shared" si="111"/>
        <v>2.4072180483878282E-44</v>
      </c>
      <c r="CG114" s="5">
        <f t="shared" si="111"/>
        <v>1.2613302866869596E-43</v>
      </c>
      <c r="CH114" s="5">
        <f t="shared" si="111"/>
        <v>3.0819387685352643E-43</v>
      </c>
      <c r="CI114" s="5">
        <f t="shared" si="111"/>
        <v>5.7025472503836223E-43</v>
      </c>
      <c r="CJ114" s="5">
        <f t="shared" si="111"/>
        <v>9.1231557322320332E-43</v>
      </c>
      <c r="CK114" s="5">
        <f t="shared" si="111"/>
        <v>1.334376421407994E-42</v>
      </c>
      <c r="CL114" s="5">
        <f t="shared" si="110"/>
        <v>1.8364372695928362E-42</v>
      </c>
      <c r="CM114" s="5">
        <f t="shared" si="110"/>
        <v>2.4184981177776835E-42</v>
      </c>
      <c r="CN114" s="5">
        <f t="shared" si="110"/>
        <v>3.0805589659625364E-42</v>
      </c>
      <c r="CO114" s="5">
        <f t="shared" si="110"/>
        <v>3.8226198141473E-42</v>
      </c>
      <c r="CP114" s="5">
        <f t="shared" si="110"/>
        <v>4.6446806623321537E-42</v>
      </c>
      <c r="CQ114" s="5">
        <f t="shared" si="110"/>
        <v>5.5467415105170128E-42</v>
      </c>
      <c r="CR114" s="5">
        <f t="shared" si="110"/>
        <v>6.5288023587018772E-42</v>
      </c>
      <c r="CS114" s="5">
        <f t="shared" si="110"/>
        <v>7.5908632068866144E-42</v>
      </c>
      <c r="CT114" s="5">
        <f t="shared" si="110"/>
        <v>8.7329240550714793E-42</v>
      </c>
      <c r="CU114" s="5">
        <f t="shared" si="110"/>
        <v>9.9549849032563495E-42</v>
      </c>
      <c r="CV114" s="5">
        <f t="shared" si="110"/>
        <v>1.1257045751441065E-41</v>
      </c>
      <c r="CW114" s="5">
        <f t="shared" si="110"/>
        <v>1.2639106599625937E-41</v>
      </c>
      <c r="CX114" s="5">
        <f t="shared" si="110"/>
        <v>1.4101167447810813E-41</v>
      </c>
      <c r="CY114" s="5">
        <f t="shared" si="110"/>
        <v>1.5643228295995695E-41</v>
      </c>
      <c r="CZ114" s="5">
        <f t="shared" si="107"/>
        <v>1.7265289144180383E-41</v>
      </c>
      <c r="DA114" s="5">
        <f t="shared" si="107"/>
        <v>1.8967349992365266E-41</v>
      </c>
      <c r="DB114" s="5">
        <f t="shared" si="107"/>
        <v>2.0749410840550154E-41</v>
      </c>
      <c r="DC114" s="5">
        <f t="shared" si="107"/>
        <v>2.2611471688735048E-41</v>
      </c>
      <c r="DD114" s="5">
        <f t="shared" si="107"/>
        <v>2.4553532536919708E-41</v>
      </c>
      <c r="DE114" s="5">
        <f t="shared" si="107"/>
        <v>2.6575593385104605E-41</v>
      </c>
      <c r="DF114" s="5">
        <f t="shared" si="107"/>
        <v>2.8677654233289504E-41</v>
      </c>
      <c r="DG114" s="5">
        <f t="shared" si="107"/>
        <v>3.0859715081474144E-41</v>
      </c>
      <c r="DH114" s="5">
        <f t="shared" si="105"/>
        <v>3.5720019233758659E-41</v>
      </c>
    </row>
    <row r="115" spans="2:112" x14ac:dyDescent="0.25">
      <c r="B115" s="5">
        <f>'goccia (14)'!S16</f>
        <v>1.9527929504054528E-18</v>
      </c>
      <c r="D115">
        <f t="shared" si="99"/>
        <v>145</v>
      </c>
      <c r="E115" s="5">
        <f t="shared" si="90"/>
        <v>1.9527929504054528E-18</v>
      </c>
      <c r="F115" s="107">
        <f t="shared" si="91"/>
        <v>19.527929504054526</v>
      </c>
      <c r="G115" s="35"/>
      <c r="H115" s="69">
        <f t="shared" si="92"/>
        <v>1.5021484233888098E-19</v>
      </c>
      <c r="I115" s="35"/>
      <c r="J115" s="6"/>
      <c r="L115" s="5">
        <f t="shared" si="113"/>
        <v>4.6157230575850905E-44</v>
      </c>
      <c r="M115" s="5">
        <f t="shared" si="113"/>
        <v>2.2029502345772609E-46</v>
      </c>
      <c r="N115" s="5">
        <f t="shared" si="113"/>
        <v>3.4283359471060946E-44</v>
      </c>
      <c r="O115" s="5">
        <f t="shared" si="113"/>
        <v>1.4834642391866876E-43</v>
      </c>
      <c r="P115" s="5">
        <f t="shared" si="113"/>
        <v>3.4240948836628189E-43</v>
      </c>
      <c r="Q115" s="5">
        <f t="shared" si="113"/>
        <v>6.1647255281390033E-43</v>
      </c>
      <c r="R115" s="5">
        <f t="shared" si="113"/>
        <v>9.7053561726147673E-43</v>
      </c>
      <c r="S115" s="5">
        <f t="shared" si="113"/>
        <v>1.4045986817090961E-42</v>
      </c>
      <c r="T115" s="5">
        <f t="shared" si="113"/>
        <v>1.9186617461567209E-42</v>
      </c>
      <c r="U115" s="5">
        <f t="shared" si="113"/>
        <v>2.5127248106043509E-42</v>
      </c>
      <c r="V115" s="5">
        <f t="shared" si="113"/>
        <v>3.1867878750519003E-42</v>
      </c>
      <c r="W115" s="5">
        <f t="shared" si="113"/>
        <v>3.9408509394995314E-42</v>
      </c>
      <c r="X115" s="5">
        <f t="shared" si="113"/>
        <v>4.7749140039471679E-42</v>
      </c>
      <c r="Y115" s="5">
        <f t="shared" si="113"/>
        <v>5.6889770683948091E-42</v>
      </c>
      <c r="Z115" s="5">
        <f t="shared" si="113"/>
        <v>6.6830401328423314E-42</v>
      </c>
      <c r="AA115" s="5">
        <f t="shared" si="113"/>
        <v>7.757103197289975E-42</v>
      </c>
      <c r="AB115" s="5">
        <f t="shared" si="112"/>
        <v>8.9111662617376227E-42</v>
      </c>
      <c r="AC115" s="5">
        <f t="shared" si="112"/>
        <v>1.0145229326185123E-41</v>
      </c>
      <c r="AD115" s="5">
        <f t="shared" si="112"/>
        <v>1.1459292390632771E-41</v>
      </c>
      <c r="AE115" s="5">
        <f t="shared" si="112"/>
        <v>1.2853355455080426E-41</v>
      </c>
      <c r="AF115" s="5">
        <f t="shared" si="112"/>
        <v>1.4327418519528085E-41</v>
      </c>
      <c r="AG115" s="5">
        <f t="shared" si="112"/>
        <v>1.5881481583975559E-41</v>
      </c>
      <c r="AH115" s="5">
        <f t="shared" si="112"/>
        <v>1.7515544648423218E-41</v>
      </c>
      <c r="AI115" s="5">
        <f t="shared" si="112"/>
        <v>1.9229607712870884E-41</v>
      </c>
      <c r="AJ115" s="5">
        <f t="shared" si="112"/>
        <v>2.1023670777318557E-41</v>
      </c>
      <c r="AK115" s="5">
        <f t="shared" si="112"/>
        <v>2.2897733841766001E-41</v>
      </c>
      <c r="AL115" s="5">
        <f t="shared" si="112"/>
        <v>2.4851796906213674E-41</v>
      </c>
      <c r="AM115" s="5">
        <f t="shared" si="112"/>
        <v>2.6885859970661352E-41</v>
      </c>
      <c r="AN115" s="5">
        <f t="shared" si="112"/>
        <v>2.8999923035108775E-41</v>
      </c>
      <c r="AO115" s="5">
        <f t="shared" si="112"/>
        <v>3.1193986099556456E-41</v>
      </c>
      <c r="AP115" s="5">
        <f t="shared" si="112"/>
        <v>3.3468049164004137E-41</v>
      </c>
      <c r="AQ115" s="5">
        <f t="shared" si="115"/>
        <v>3.5822112228451826E-41</v>
      </c>
      <c r="AR115" s="5">
        <f t="shared" si="115"/>
        <v>4.0103670217538946E-41</v>
      </c>
      <c r="AS115" s="5">
        <f t="shared" si="115"/>
        <v>3.7610571870690436E-41</v>
      </c>
      <c r="AT115" s="5">
        <f t="shared" si="115"/>
        <v>3.5197473523841932E-41</v>
      </c>
      <c r="AU115" s="5">
        <f t="shared" si="115"/>
        <v>3.2864375176993436E-41</v>
      </c>
      <c r="AV115" s="5">
        <f t="shared" si="115"/>
        <v>3.061127683014521E-41</v>
      </c>
      <c r="AW115" s="5">
        <f t="shared" si="115"/>
        <v>2.8438178483296716E-41</v>
      </c>
      <c r="AX115" s="5">
        <f t="shared" si="115"/>
        <v>2.6345080136448224E-41</v>
      </c>
      <c r="AY115" s="5">
        <f t="shared" si="115"/>
        <v>2.4331981789599738E-41</v>
      </c>
      <c r="AZ115" s="5">
        <f t="shared" si="115"/>
        <v>2.2398883442751486E-41</v>
      </c>
      <c r="BA115" s="5">
        <f t="shared" si="115"/>
        <v>2.0545785095903001E-41</v>
      </c>
      <c r="BB115" s="5">
        <f t="shared" si="115"/>
        <v>1.8772686749054522E-41</v>
      </c>
      <c r="BC115" s="5">
        <f t="shared" si="115"/>
        <v>1.7079588402206246E-41</v>
      </c>
      <c r="BD115" s="5">
        <f t="shared" si="115"/>
        <v>1.5466490055357768E-41</v>
      </c>
      <c r="BE115" s="5">
        <f t="shared" si="115"/>
        <v>1.3933391708509294E-41</v>
      </c>
      <c r="BF115" s="5">
        <f t="shared" si="115"/>
        <v>1.2480293361660827E-41</v>
      </c>
      <c r="BG115" s="5">
        <f t="shared" si="114"/>
        <v>1.1107195014812525E-41</v>
      </c>
      <c r="BH115" s="5">
        <f t="shared" si="114"/>
        <v>9.8140966679640584E-42</v>
      </c>
      <c r="BI115" s="5">
        <f t="shared" si="114"/>
        <v>8.6009983211155967E-42</v>
      </c>
      <c r="BJ115" s="5">
        <f t="shared" si="114"/>
        <v>7.4678999742671417E-42</v>
      </c>
      <c r="BK115" s="5">
        <f t="shared" si="114"/>
        <v>6.4148016274188119E-42</v>
      </c>
      <c r="BL115" s="5">
        <f t="shared" si="114"/>
        <v>5.4417032805703574E-42</v>
      </c>
      <c r="BM115" s="5">
        <f t="shared" si="114"/>
        <v>4.5486049337219076E-42</v>
      </c>
      <c r="BN115" s="5">
        <f t="shared" si="114"/>
        <v>3.7355065868735555E-42</v>
      </c>
      <c r="BO115" s="5">
        <f t="shared" si="114"/>
        <v>3.0024082400251068E-42</v>
      </c>
      <c r="BP115" s="5">
        <f t="shared" si="114"/>
        <v>2.3493098931766635E-42</v>
      </c>
      <c r="BQ115" s="5">
        <f t="shared" si="114"/>
        <v>1.7762115463282252E-42</v>
      </c>
      <c r="BR115" s="5">
        <f t="shared" si="114"/>
        <v>1.2831131994798469E-42</v>
      </c>
      <c r="BS115" s="5">
        <f t="shared" si="114"/>
        <v>8.7001485263140968E-43</v>
      </c>
      <c r="BT115" s="5">
        <f t="shared" si="114"/>
        <v>5.3691650578297776E-43</v>
      </c>
      <c r="BU115" s="5">
        <f t="shared" si="114"/>
        <v>2.8381815893455114E-43</v>
      </c>
      <c r="BV115" s="5">
        <f t="shared" si="111"/>
        <v>1.1071981208614586E-43</v>
      </c>
      <c r="BW115" s="5">
        <f t="shared" si="111"/>
        <v>1.7621465237726644E-44</v>
      </c>
      <c r="BX115" s="5">
        <f t="shared" si="111"/>
        <v>4.5231183892967191E-45</v>
      </c>
      <c r="BY115" s="5">
        <f t="shared" si="111"/>
        <v>7.1424771540872105E-44</v>
      </c>
      <c r="BZ115" s="5">
        <f t="shared" si="111"/>
        <v>2.1832642469243031E-43</v>
      </c>
      <c r="CA115" s="5">
        <f t="shared" si="111"/>
        <v>4.4522807784400668E-43</v>
      </c>
      <c r="CB115" s="5">
        <f t="shared" si="111"/>
        <v>7.5212973099558835E-43</v>
      </c>
      <c r="CC115" s="5">
        <f t="shared" si="111"/>
        <v>1.1390313841471754E-42</v>
      </c>
      <c r="CD115" s="5">
        <f t="shared" si="111"/>
        <v>1.6059330372987065E-42</v>
      </c>
      <c r="CE115" s="5">
        <f t="shared" si="111"/>
        <v>2.1528346904502946E-42</v>
      </c>
      <c r="CF115" s="5">
        <f t="shared" si="111"/>
        <v>2.779736343601888E-42</v>
      </c>
      <c r="CG115" s="5">
        <f t="shared" si="111"/>
        <v>3.4866379967533969E-42</v>
      </c>
      <c r="CH115" s="5">
        <f t="shared" si="111"/>
        <v>4.2735396499049911E-42</v>
      </c>
      <c r="CI115" s="5">
        <f t="shared" si="111"/>
        <v>5.1404413030565907E-42</v>
      </c>
      <c r="CJ115" s="5">
        <f t="shared" si="111"/>
        <v>6.0873429562081956E-42</v>
      </c>
      <c r="CK115" s="5">
        <f t="shared" si="111"/>
        <v>7.1142446093596771E-42</v>
      </c>
      <c r="CL115" s="5">
        <f t="shared" si="110"/>
        <v>8.2211462625112838E-42</v>
      </c>
      <c r="CM115" s="5">
        <f t="shared" si="110"/>
        <v>9.4080479156628945E-42</v>
      </c>
      <c r="CN115" s="5">
        <f t="shared" si="110"/>
        <v>1.0674949568814511E-41</v>
      </c>
      <c r="CO115" s="5">
        <f t="shared" si="110"/>
        <v>1.2021851221965966E-41</v>
      </c>
      <c r="CP115" s="5">
        <f t="shared" si="110"/>
        <v>1.3448752875117584E-41</v>
      </c>
      <c r="CQ115" s="5">
        <f t="shared" si="110"/>
        <v>1.4955654528269206E-41</v>
      </c>
      <c r="CR115" s="5">
        <f t="shared" si="110"/>
        <v>1.6542556181420835E-41</v>
      </c>
      <c r="CS115" s="5">
        <f t="shared" si="110"/>
        <v>1.8209457834572263E-41</v>
      </c>
      <c r="CT115" s="5">
        <f t="shared" si="110"/>
        <v>1.9956359487723892E-41</v>
      </c>
      <c r="CU115" s="5">
        <f t="shared" si="110"/>
        <v>2.1783261140875525E-41</v>
      </c>
      <c r="CV115" s="5">
        <f t="shared" si="110"/>
        <v>2.3690162794026931E-41</v>
      </c>
      <c r="CW115" s="5">
        <f t="shared" si="110"/>
        <v>2.5677064447178567E-41</v>
      </c>
      <c r="CX115" s="5">
        <f t="shared" si="110"/>
        <v>2.7743966100330209E-41</v>
      </c>
      <c r="CY115" s="5">
        <f t="shared" si="110"/>
        <v>2.9890867753481854E-41</v>
      </c>
      <c r="CZ115" s="5">
        <f t="shared" si="107"/>
        <v>3.2117769406633234E-41</v>
      </c>
      <c r="DA115" s="5">
        <f t="shared" si="107"/>
        <v>3.4424671059784882E-41</v>
      </c>
      <c r="DB115" s="5">
        <f t="shared" si="107"/>
        <v>3.6811572712936531E-41</v>
      </c>
      <c r="DC115" s="5">
        <f t="shared" si="107"/>
        <v>3.9278474366088191E-41</v>
      </c>
      <c r="DD115" s="5">
        <f t="shared" si="107"/>
        <v>4.1825376019239542E-41</v>
      </c>
      <c r="DE115" s="5">
        <f t="shared" si="107"/>
        <v>4.4452277672391201E-41</v>
      </c>
      <c r="DF115" s="5">
        <f t="shared" si="107"/>
        <v>4.7159179325542861E-41</v>
      </c>
      <c r="DG115" s="5">
        <f t="shared" si="107"/>
        <v>4.9946080978694191E-41</v>
      </c>
      <c r="DH115" s="5">
        <f t="shared" si="105"/>
        <v>5.6650187081320692E-41</v>
      </c>
    </row>
    <row r="116" spans="2:112" x14ac:dyDescent="0.25">
      <c r="B116" s="5">
        <f>'goccia (14)'!S17</f>
        <v>1.9210539466444947E-18</v>
      </c>
      <c r="D116">
        <f t="shared" si="99"/>
        <v>146</v>
      </c>
      <c r="E116" s="5">
        <f t="shared" si="90"/>
        <v>1.9210539466444947E-18</v>
      </c>
      <c r="F116" s="107">
        <f t="shared" si="91"/>
        <v>19.210539466444946</v>
      </c>
      <c r="G116" s="35"/>
      <c r="H116" s="100">
        <f t="shared" si="92"/>
        <v>1.4777338051111497E-19</v>
      </c>
      <c r="I116" s="35"/>
      <c r="J116" s="6"/>
      <c r="L116" s="5">
        <f t="shared" si="113"/>
        <v>4.9578343482825978E-42</v>
      </c>
      <c r="M116" s="5">
        <f t="shared" si="113"/>
        <v>5.8884821438366388E-42</v>
      </c>
      <c r="N116" s="5">
        <f t="shared" si="113"/>
        <v>6.8991299393905597E-42</v>
      </c>
      <c r="O116" s="5">
        <f t="shared" si="113"/>
        <v>7.9897777349446019E-42</v>
      </c>
      <c r="P116" s="5">
        <f t="shared" si="113"/>
        <v>9.1604255304986494E-42</v>
      </c>
      <c r="Q116" s="5">
        <f t="shared" si="113"/>
        <v>1.0411073326052701E-41</v>
      </c>
      <c r="R116" s="5">
        <f t="shared" si="113"/>
        <v>1.1741721121606595E-41</v>
      </c>
      <c r="S116" s="5">
        <f t="shared" si="113"/>
        <v>1.3152368917160648E-41</v>
      </c>
      <c r="T116" s="5">
        <f t="shared" si="113"/>
        <v>1.4643016712714708E-41</v>
      </c>
      <c r="U116" s="5">
        <f t="shared" si="113"/>
        <v>1.6213664508268772E-41</v>
      </c>
      <c r="V116" s="5">
        <f t="shared" si="113"/>
        <v>1.7864312303822639E-41</v>
      </c>
      <c r="W116" s="5">
        <f t="shared" si="113"/>
        <v>1.9594960099376703E-41</v>
      </c>
      <c r="X116" s="5">
        <f t="shared" si="113"/>
        <v>2.1405607894930775E-41</v>
      </c>
      <c r="Y116" s="5">
        <f t="shared" si="113"/>
        <v>2.3296255690484852E-41</v>
      </c>
      <c r="Z116" s="5">
        <f t="shared" si="113"/>
        <v>2.5266903486038687E-41</v>
      </c>
      <c r="AA116" s="5">
        <f t="shared" si="113"/>
        <v>2.7317551281592768E-41</v>
      </c>
      <c r="AB116" s="5">
        <f t="shared" si="112"/>
        <v>2.944819907714685E-41</v>
      </c>
      <c r="AC116" s="5">
        <f t="shared" si="112"/>
        <v>3.1658846872700664E-41</v>
      </c>
      <c r="AD116" s="5">
        <f t="shared" si="112"/>
        <v>3.3949494668254749E-41</v>
      </c>
      <c r="AE116" s="5">
        <f t="shared" si="112"/>
        <v>3.9536792112709923E-41</v>
      </c>
      <c r="AF116" s="5">
        <f t="shared" si="112"/>
        <v>3.7061660557893355E-41</v>
      </c>
      <c r="AG116" s="5">
        <f t="shared" si="112"/>
        <v>3.466652900307708E-41</v>
      </c>
      <c r="AH116" s="5">
        <f t="shared" si="112"/>
        <v>3.2351397448260516E-41</v>
      </c>
      <c r="AI116" s="5">
        <f t="shared" si="112"/>
        <v>3.0116265893443958E-41</v>
      </c>
      <c r="AJ116" s="5">
        <f t="shared" si="112"/>
        <v>2.7961134338627402E-41</v>
      </c>
      <c r="AK116" s="5">
        <f t="shared" si="112"/>
        <v>2.5886002783811097E-41</v>
      </c>
      <c r="AL116" s="5">
        <f t="shared" si="112"/>
        <v>2.3890871228994544E-41</v>
      </c>
      <c r="AM116" s="5">
        <f t="shared" si="112"/>
        <v>2.1975739674177998E-41</v>
      </c>
      <c r="AN116" s="5">
        <f t="shared" si="112"/>
        <v>2.0140608119361672E-41</v>
      </c>
      <c r="AO116" s="5">
        <f t="shared" si="112"/>
        <v>1.8385476564545126E-41</v>
      </c>
      <c r="AP116" s="5">
        <f t="shared" si="112"/>
        <v>1.6710345009728584E-41</v>
      </c>
      <c r="AQ116" s="5">
        <f t="shared" si="115"/>
        <v>1.5115213454912049E-41</v>
      </c>
      <c r="AR116" s="5">
        <f t="shared" si="115"/>
        <v>1.3600081900095696E-41</v>
      </c>
      <c r="AS116" s="5">
        <f t="shared" si="115"/>
        <v>1.2164950345279161E-41</v>
      </c>
      <c r="AT116" s="5">
        <f t="shared" si="115"/>
        <v>1.080981879046263E-41</v>
      </c>
      <c r="AU116" s="5">
        <f t="shared" si="115"/>
        <v>9.5346872356461063E-42</v>
      </c>
      <c r="AV116" s="5">
        <f t="shared" si="115"/>
        <v>8.3395556808297265E-42</v>
      </c>
      <c r="AW116" s="5">
        <f t="shared" si="115"/>
        <v>7.2244241260132028E-42</v>
      </c>
      <c r="AX116" s="5">
        <f t="shared" si="115"/>
        <v>6.1892925711966858E-42</v>
      </c>
      <c r="AY116" s="5">
        <f t="shared" si="115"/>
        <v>5.2341610163801722E-42</v>
      </c>
      <c r="AZ116" s="5">
        <f t="shared" si="115"/>
        <v>4.3590294615637653E-42</v>
      </c>
      <c r="BA116" s="5">
        <f t="shared" si="115"/>
        <v>3.5638979067472542E-42</v>
      </c>
      <c r="BB116" s="5">
        <f t="shared" si="115"/>
        <v>2.8487663519307474E-42</v>
      </c>
      <c r="BC116" s="5">
        <f t="shared" si="115"/>
        <v>2.2136347971143179E-42</v>
      </c>
      <c r="BD116" s="5">
        <f t="shared" si="115"/>
        <v>1.6585032422978126E-42</v>
      </c>
      <c r="BE116" s="5">
        <f t="shared" si="115"/>
        <v>1.1833716874813124E-42</v>
      </c>
      <c r="BF116" s="5">
        <f t="shared" si="115"/>
        <v>7.882401326648176E-43</v>
      </c>
      <c r="BG116" s="5">
        <f t="shared" si="114"/>
        <v>4.7310857784836118E-43</v>
      </c>
      <c r="BH116" s="5">
        <f t="shared" si="114"/>
        <v>2.3797702303186733E-43</v>
      </c>
      <c r="BI116" s="5">
        <f t="shared" si="114"/>
        <v>8.2845468215378801E-44</v>
      </c>
      <c r="BJ116" s="5">
        <f t="shared" si="114"/>
        <v>7.7139133988955989E-45</v>
      </c>
      <c r="BK116" s="5">
        <f t="shared" si="114"/>
        <v>1.2582358582412303E-44</v>
      </c>
      <c r="BL116" s="5">
        <f t="shared" si="114"/>
        <v>9.7450803765930086E-44</v>
      </c>
      <c r="BM116" s="5">
        <f t="shared" si="114"/>
        <v>2.6231924894945317E-43</v>
      </c>
      <c r="BN116" s="5">
        <f t="shared" si="114"/>
        <v>5.0718769413294729E-43</v>
      </c>
      <c r="BO116" s="5">
        <f t="shared" si="114"/>
        <v>8.3205613931647133E-43</v>
      </c>
      <c r="BP116" s="5">
        <f t="shared" si="114"/>
        <v>1.2369245845000008E-42</v>
      </c>
      <c r="BQ116" s="5">
        <f t="shared" si="114"/>
        <v>1.7217930296835356E-42</v>
      </c>
      <c r="BR116" s="5">
        <f t="shared" si="114"/>
        <v>2.2866614748670028E-42</v>
      </c>
      <c r="BS116" s="5">
        <f t="shared" si="114"/>
        <v>2.9315299200505384E-42</v>
      </c>
      <c r="BT116" s="5">
        <f t="shared" si="114"/>
        <v>3.6563983652340797E-42</v>
      </c>
      <c r="BU116" s="5">
        <f t="shared" si="114"/>
        <v>4.4612668104176256E-42</v>
      </c>
      <c r="BV116" s="5">
        <f t="shared" si="111"/>
        <v>5.3461352556010661E-42</v>
      </c>
      <c r="BW116" s="5">
        <f t="shared" si="111"/>
        <v>6.3110037007844927E-42</v>
      </c>
      <c r="BX116" s="5">
        <f t="shared" si="111"/>
        <v>7.3558721459680356E-42</v>
      </c>
      <c r="BY116" s="5">
        <f t="shared" si="111"/>
        <v>8.4807405911515839E-42</v>
      </c>
      <c r="BZ116" s="5">
        <f t="shared" si="111"/>
        <v>9.6856090363349871E-42</v>
      </c>
      <c r="CA116" s="5">
        <f t="shared" si="111"/>
        <v>1.0970477481518537E-41</v>
      </c>
      <c r="CB116" s="5">
        <f t="shared" si="111"/>
        <v>1.2335345926702091E-41</v>
      </c>
      <c r="CC116" s="5">
        <f t="shared" si="111"/>
        <v>1.3780214371885652E-41</v>
      </c>
      <c r="CD116" s="5">
        <f t="shared" si="111"/>
        <v>1.5305082817069028E-41</v>
      </c>
      <c r="CE116" s="5">
        <f t="shared" si="111"/>
        <v>1.6909951262252589E-41</v>
      </c>
      <c r="CF116" s="5">
        <f t="shared" si="111"/>
        <v>1.8594819707436154E-41</v>
      </c>
      <c r="CG116" s="5">
        <f t="shared" si="111"/>
        <v>2.035968815261951E-41</v>
      </c>
      <c r="CH116" s="5">
        <f t="shared" si="111"/>
        <v>2.2204556597803078E-41</v>
      </c>
      <c r="CI116" s="5">
        <f t="shared" si="111"/>
        <v>2.412942504298665E-41</v>
      </c>
      <c r="CJ116" s="5">
        <f t="shared" si="111"/>
        <v>2.6134293488170229E-41</v>
      </c>
      <c r="CK116" s="5">
        <f t="shared" si="111"/>
        <v>2.8219161933353555E-41</v>
      </c>
      <c r="CL116" s="5">
        <f t="shared" si="110"/>
        <v>3.0384030378537132E-41</v>
      </c>
      <c r="CM116" s="5">
        <f t="shared" si="110"/>
        <v>3.262889882372072E-41</v>
      </c>
      <c r="CN116" s="5">
        <f t="shared" si="110"/>
        <v>3.4953767268904305E-41</v>
      </c>
      <c r="CO116" s="5">
        <f t="shared" si="110"/>
        <v>3.7358635714087606E-41</v>
      </c>
      <c r="CP116" s="5">
        <f t="shared" si="110"/>
        <v>3.98435041592712E-41</v>
      </c>
      <c r="CQ116" s="5">
        <f t="shared" si="110"/>
        <v>4.2408372604454794E-41</v>
      </c>
      <c r="CR116" s="5">
        <f t="shared" si="110"/>
        <v>4.5053241049638396E-41</v>
      </c>
      <c r="CS116" s="5">
        <f t="shared" si="110"/>
        <v>4.7778109494821667E-41</v>
      </c>
      <c r="CT116" s="5">
        <f t="shared" si="110"/>
        <v>5.5372467613882789E-41</v>
      </c>
      <c r="CU116" s="5">
        <f t="shared" si="110"/>
        <v>5.2435960463173786E-41</v>
      </c>
      <c r="CV116" s="5">
        <f t="shared" si="110"/>
        <v>4.9579453312465126E-41</v>
      </c>
      <c r="CW116" s="5">
        <f t="shared" si="110"/>
        <v>4.6802946161756126E-41</v>
      </c>
      <c r="CX116" s="5">
        <f t="shared" si="110"/>
        <v>4.4106439011047133E-41</v>
      </c>
      <c r="CY116" s="5">
        <f t="shared" si="110"/>
        <v>4.1489931860338146E-41</v>
      </c>
      <c r="CZ116" s="5">
        <f t="shared" si="107"/>
        <v>3.8953424709629461E-41</v>
      </c>
      <c r="DA116" s="5">
        <f t="shared" si="107"/>
        <v>3.6496917558920473E-41</v>
      </c>
      <c r="DB116" s="5">
        <f t="shared" si="107"/>
        <v>3.4120410408211485E-41</v>
      </c>
      <c r="DC116" s="5">
        <f t="shared" si="107"/>
        <v>3.182390325750251E-41</v>
      </c>
      <c r="DD116" s="5">
        <f t="shared" si="107"/>
        <v>2.9607396106793801E-41</v>
      </c>
      <c r="DE116" s="5">
        <f t="shared" si="107"/>
        <v>2.7470888956084823E-41</v>
      </c>
      <c r="DF116" s="5">
        <f t="shared" si="107"/>
        <v>2.5414381805375847E-41</v>
      </c>
      <c r="DG116" s="5">
        <f t="shared" si="107"/>
        <v>2.3437874654667117E-41</v>
      </c>
      <c r="DH116" s="5">
        <f t="shared" si="105"/>
        <v>2.1541367503958144E-41</v>
      </c>
    </row>
    <row r="117" spans="2:112" x14ac:dyDescent="0.25">
      <c r="B117" s="5">
        <f>'goccia (14)'!S18</f>
        <v>1.8340808324423875E-18</v>
      </c>
      <c r="D117">
        <f t="shared" si="99"/>
        <v>147</v>
      </c>
      <c r="E117" s="5">
        <f t="shared" si="90"/>
        <v>1.8340808324423875E-18</v>
      </c>
      <c r="F117" s="107">
        <f t="shared" si="91"/>
        <v>18.340808324423875</v>
      </c>
      <c r="G117" s="35"/>
      <c r="H117" s="100">
        <f t="shared" si="92"/>
        <v>1.5284006937019895E-19</v>
      </c>
      <c r="I117" s="35"/>
      <c r="J117" s="6"/>
      <c r="L117" s="5">
        <f t="shared" si="113"/>
        <v>8.0659940275422659E-42</v>
      </c>
      <c r="M117" s="5">
        <f t="shared" si="113"/>
        <v>6.9699662794626514E-42</v>
      </c>
      <c r="N117" s="5">
        <f t="shared" si="113"/>
        <v>5.9539385313831582E-42</v>
      </c>
      <c r="O117" s="5">
        <f t="shared" si="113"/>
        <v>5.0179107833035436E-42</v>
      </c>
      <c r="P117" s="5">
        <f t="shared" si="113"/>
        <v>4.1618830352239349E-42</v>
      </c>
      <c r="Q117" s="5">
        <f t="shared" si="113"/>
        <v>3.3858552871443309E-42</v>
      </c>
      <c r="R117" s="5">
        <f t="shared" si="113"/>
        <v>2.6898275390648113E-42</v>
      </c>
      <c r="S117" s="5">
        <f t="shared" si="113"/>
        <v>2.0737997909852085E-42</v>
      </c>
      <c r="T117" s="5">
        <f t="shared" si="113"/>
        <v>1.5377720429056107E-42</v>
      </c>
      <c r="U117" s="5">
        <f t="shared" si="113"/>
        <v>1.0817442948260185E-42</v>
      </c>
      <c r="V117" s="5">
        <f t="shared" si="113"/>
        <v>7.0571654674647208E-43</v>
      </c>
      <c r="W117" s="5">
        <f t="shared" si="113"/>
        <v>4.0968879866688081E-43</v>
      </c>
      <c r="X117" s="5">
        <f t="shared" si="113"/>
        <v>1.9366105058729489E-43</v>
      </c>
      <c r="Y117" s="5">
        <f t="shared" si="113"/>
        <v>5.7633302507714245E-44</v>
      </c>
      <c r="Z117" s="5">
        <f t="shared" si="113"/>
        <v>1.6055544281408553E-45</v>
      </c>
      <c r="AA117" s="5">
        <f t="shared" si="113"/>
        <v>2.5577806348561215E-44</v>
      </c>
      <c r="AB117" s="5">
        <f t="shared" si="112"/>
        <v>1.2955005826898689E-43</v>
      </c>
      <c r="AC117" s="5">
        <f t="shared" si="112"/>
        <v>3.1352231018939092E-43</v>
      </c>
      <c r="AD117" s="5">
        <f t="shared" si="112"/>
        <v>5.7749456210981754E-43</v>
      </c>
      <c r="AE117" s="5">
        <f t="shared" si="112"/>
        <v>9.214668140302495E-43</v>
      </c>
      <c r="AF117" s="5">
        <f t="shared" si="112"/>
        <v>1.3454390659506868E-42</v>
      </c>
      <c r="AG117" s="5">
        <f t="shared" si="112"/>
        <v>1.849411317871064E-42</v>
      </c>
      <c r="AH117" s="5">
        <f t="shared" si="112"/>
        <v>2.4333835697915024E-42</v>
      </c>
      <c r="AI117" s="5">
        <f t="shared" si="112"/>
        <v>3.0973558217119456E-42</v>
      </c>
      <c r="AJ117" s="5">
        <f t="shared" si="112"/>
        <v>3.8413280736323947E-42</v>
      </c>
      <c r="AK117" s="5">
        <f t="shared" si="112"/>
        <v>4.6653003255527453E-42</v>
      </c>
      <c r="AL117" s="5">
        <f t="shared" si="112"/>
        <v>5.5692725774731949E-42</v>
      </c>
      <c r="AM117" s="5">
        <f t="shared" si="112"/>
        <v>6.5532448293936498E-42</v>
      </c>
      <c r="AN117" s="5">
        <f t="shared" si="112"/>
        <v>7.6172170813139782E-42</v>
      </c>
      <c r="AO117" s="5">
        <f t="shared" si="112"/>
        <v>8.7611893332344343E-42</v>
      </c>
      <c r="AP117" s="5">
        <f t="shared" si="112"/>
        <v>9.9851615851548957E-42</v>
      </c>
      <c r="AQ117" s="5">
        <f t="shared" si="115"/>
        <v>1.1289133837075362E-41</v>
      </c>
      <c r="AR117" s="5">
        <f t="shared" si="115"/>
        <v>1.2673106088995664E-41</v>
      </c>
      <c r="AS117" s="5">
        <f t="shared" si="115"/>
        <v>1.413707834091613E-41</v>
      </c>
      <c r="AT117" s="5">
        <f t="shared" si="115"/>
        <v>1.5681050592836605E-41</v>
      </c>
      <c r="AU117" s="5">
        <f t="shared" si="115"/>
        <v>1.7305022844757082E-41</v>
      </c>
      <c r="AV117" s="5">
        <f t="shared" si="115"/>
        <v>1.9008995096677356E-41</v>
      </c>
      <c r="AW117" s="5">
        <f t="shared" si="115"/>
        <v>2.0792967348597836E-41</v>
      </c>
      <c r="AX117" s="5">
        <f t="shared" si="115"/>
        <v>2.2656939600518319E-41</v>
      </c>
      <c r="AY117" s="5">
        <f t="shared" si="115"/>
        <v>2.4600911852438812E-41</v>
      </c>
      <c r="AZ117" s="5">
        <f t="shared" si="115"/>
        <v>2.662488410435906E-41</v>
      </c>
      <c r="BA117" s="5">
        <f t="shared" si="115"/>
        <v>2.8728856356279548E-41</v>
      </c>
      <c r="BB117" s="5">
        <f t="shared" si="115"/>
        <v>3.0912828608200043E-41</v>
      </c>
      <c r="BC117" s="5">
        <f t="shared" si="115"/>
        <v>3.3176800860120269E-41</v>
      </c>
      <c r="BD117" s="5">
        <f t="shared" si="115"/>
        <v>3.5520773112040767E-41</v>
      </c>
      <c r="BE117" s="5">
        <f t="shared" si="115"/>
        <v>3.7944745363961272E-41</v>
      </c>
      <c r="BF117" s="5">
        <f t="shared" si="115"/>
        <v>4.0448717615881778E-41</v>
      </c>
      <c r="BG117" s="5">
        <f t="shared" si="114"/>
        <v>4.3032689867801974E-41</v>
      </c>
      <c r="BH117" s="5">
        <f t="shared" si="114"/>
        <v>5.0902818684711426E-41</v>
      </c>
      <c r="BI117" s="5">
        <f t="shared" si="114"/>
        <v>4.808897023226088E-41</v>
      </c>
      <c r="BJ117" s="5">
        <f t="shared" si="114"/>
        <v>4.535512177981034E-41</v>
      </c>
      <c r="BK117" s="5">
        <f t="shared" si="114"/>
        <v>4.2701273327360124E-41</v>
      </c>
      <c r="BL117" s="5">
        <f t="shared" si="114"/>
        <v>4.0127424874909592E-41</v>
      </c>
      <c r="BM117" s="5">
        <f t="shared" si="114"/>
        <v>3.7633576422459058E-41</v>
      </c>
      <c r="BN117" s="5">
        <f t="shared" si="114"/>
        <v>3.521972797000882E-41</v>
      </c>
      <c r="BO117" s="5">
        <f t="shared" si="114"/>
        <v>3.2885879517558293E-41</v>
      </c>
      <c r="BP117" s="5">
        <f t="shared" si="114"/>
        <v>3.0632031065107768E-41</v>
      </c>
      <c r="BQ117" s="5">
        <f t="shared" si="114"/>
        <v>2.845818261265725E-41</v>
      </c>
      <c r="BR117" s="5">
        <f t="shared" si="114"/>
        <v>2.6364334160206983E-41</v>
      </c>
      <c r="BS117" s="5">
        <f t="shared" si="114"/>
        <v>2.4350485707756467E-41</v>
      </c>
      <c r="BT117" s="5">
        <f t="shared" si="114"/>
        <v>2.2416637255305953E-41</v>
      </c>
      <c r="BU117" s="5">
        <f t="shared" si="114"/>
        <v>2.0562788802855446E-41</v>
      </c>
      <c r="BV117" s="5">
        <f t="shared" si="111"/>
        <v>1.8788940350405152E-41</v>
      </c>
      <c r="BW117" s="5">
        <f t="shared" si="111"/>
        <v>1.7095091897954846E-41</v>
      </c>
      <c r="BX117" s="5">
        <f t="shared" si="111"/>
        <v>1.5481243445504336E-41</v>
      </c>
      <c r="BY117" s="5">
        <f t="shared" si="111"/>
        <v>1.394739499305383E-41</v>
      </c>
      <c r="BZ117" s="5">
        <f t="shared" si="111"/>
        <v>1.2493546540603501E-41</v>
      </c>
      <c r="CA117" s="5">
        <f t="shared" si="111"/>
        <v>1.1119698088152996E-41</v>
      </c>
      <c r="CB117" s="5">
        <f t="shared" si="111"/>
        <v>9.8258496357024981E-42</v>
      </c>
      <c r="CC117" s="5">
        <f t="shared" si="111"/>
        <v>8.6120011832520042E-42</v>
      </c>
      <c r="CD117" s="5">
        <f t="shared" si="111"/>
        <v>7.4781527308016483E-42</v>
      </c>
      <c r="CE117" s="5">
        <f t="shared" si="111"/>
        <v>6.4243042783511549E-42</v>
      </c>
      <c r="CF117" s="5">
        <f t="shared" si="111"/>
        <v>5.4504558259006681E-42</v>
      </c>
      <c r="CG117" s="5">
        <f t="shared" si="111"/>
        <v>4.5566073734502892E-42</v>
      </c>
      <c r="CH117" s="5">
        <f t="shared" si="111"/>
        <v>3.742758920999803E-42</v>
      </c>
      <c r="CI117" s="5">
        <f t="shared" si="111"/>
        <v>3.008910468549322E-42</v>
      </c>
      <c r="CJ117" s="5">
        <f t="shared" si="111"/>
        <v>2.3550620160988464E-42</v>
      </c>
      <c r="CK117" s="5">
        <f t="shared" si="111"/>
        <v>1.7812135636484405E-42</v>
      </c>
      <c r="CL117" s="5">
        <f t="shared" si="110"/>
        <v>1.2873651111979661E-42</v>
      </c>
      <c r="CM117" s="5">
        <f t="shared" si="110"/>
        <v>8.7351665874749677E-43</v>
      </c>
      <c r="CN117" s="5">
        <f t="shared" si="110"/>
        <v>5.3966820629703283E-43</v>
      </c>
      <c r="CO117" s="5">
        <f t="shared" si="110"/>
        <v>2.8581975384659999E-43</v>
      </c>
      <c r="CP117" s="5">
        <f t="shared" si="110"/>
        <v>1.1197130139613708E-43</v>
      </c>
      <c r="CQ117" s="5">
        <f t="shared" si="110"/>
        <v>1.812284894567947E-44</v>
      </c>
      <c r="CR117" s="5">
        <f t="shared" si="110"/>
        <v>4.2743964952271756E-45</v>
      </c>
      <c r="CS117" s="5">
        <f t="shared" si="110"/>
        <v>7.0425944044767414E-44</v>
      </c>
      <c r="CT117" s="5">
        <f t="shared" si="110"/>
        <v>2.1657749159431612E-43</v>
      </c>
      <c r="CU117" s="5">
        <f t="shared" si="110"/>
        <v>4.4272903914387014E-43</v>
      </c>
      <c r="CV117" s="5">
        <f t="shared" si="110"/>
        <v>7.4888058669338777E-43</v>
      </c>
      <c r="CW117" s="5">
        <f t="shared" si="110"/>
        <v>1.1350321342429428E-42</v>
      </c>
      <c r="CX117" s="5">
        <f t="shared" si="110"/>
        <v>1.6011836817925031E-42</v>
      </c>
      <c r="CY117" s="5">
        <f t="shared" si="110"/>
        <v>2.1473352293420688E-42</v>
      </c>
      <c r="CZ117" s="5">
        <f t="shared" si="107"/>
        <v>2.7734867768915595E-42</v>
      </c>
      <c r="DA117" s="5">
        <f t="shared" si="107"/>
        <v>3.4796383244411263E-42</v>
      </c>
      <c r="DB117" s="5">
        <f t="shared" si="107"/>
        <v>4.2657898719906978E-42</v>
      </c>
      <c r="DC117" s="5">
        <f t="shared" si="107"/>
        <v>5.1319414195402753E-42</v>
      </c>
      <c r="DD117" s="5">
        <f t="shared" si="107"/>
        <v>6.0780929670897396E-42</v>
      </c>
      <c r="DE117" s="5">
        <f t="shared" si="107"/>
        <v>7.1042445146393176E-42</v>
      </c>
      <c r="DF117" s="5">
        <f t="shared" si="107"/>
        <v>8.2103960621889009E-42</v>
      </c>
      <c r="DG117" s="5">
        <f t="shared" ref="DG117:DH117" si="116">IF($E117=0, 0, ($E117/ROUND($E117/DG$3,0)-DG$3)^2)</f>
        <v>9.3965476097383417E-42</v>
      </c>
      <c r="DH117" s="5">
        <f t="shared" si="116"/>
        <v>1.0662699157287927E-41</v>
      </c>
    </row>
    <row r="118" spans="2:112" x14ac:dyDescent="0.25">
      <c r="B118" s="5">
        <f>'goccia (14)'!S19</f>
        <v>1.9860726825043214E-18</v>
      </c>
      <c r="D118">
        <f t="shared" si="99"/>
        <v>148</v>
      </c>
      <c r="E118" s="5">
        <f t="shared" si="90"/>
        <v>1.9860726825043214E-18</v>
      </c>
      <c r="F118" s="107">
        <f t="shared" si="91"/>
        <v>19.860726825043212</v>
      </c>
      <c r="G118" s="35"/>
      <c r="H118" s="100">
        <f t="shared" si="92"/>
        <v>1.5277482173110164E-19</v>
      </c>
      <c r="I118" s="35"/>
      <c r="J118" s="6"/>
      <c r="L118" s="5">
        <f t="shared" si="113"/>
        <v>7.6996356393939368E-42</v>
      </c>
      <c r="M118" s="5">
        <f t="shared" si="113"/>
        <v>6.6297069469532445E-42</v>
      </c>
      <c r="N118" s="5">
        <f t="shared" si="113"/>
        <v>5.6397782545126709E-42</v>
      </c>
      <c r="O118" s="5">
        <f t="shared" si="113"/>
        <v>4.7298495620719791E-42</v>
      </c>
      <c r="P118" s="5">
        <f t="shared" si="113"/>
        <v>3.8999208696312932E-42</v>
      </c>
      <c r="Q118" s="5">
        <f t="shared" si="113"/>
        <v>3.1499921771906121E-42</v>
      </c>
      <c r="R118" s="5">
        <f t="shared" si="113"/>
        <v>2.4800634847500121E-42</v>
      </c>
      <c r="S118" s="5">
        <f t="shared" si="113"/>
        <v>1.8901347923093318E-42</v>
      </c>
      <c r="T118" s="5">
        <f t="shared" si="113"/>
        <v>1.3802060998686571E-42</v>
      </c>
      <c r="U118" s="5">
        <f t="shared" si="113"/>
        <v>9.5027740742798762E-43</v>
      </c>
      <c r="V118" s="5">
        <f t="shared" si="113"/>
        <v>6.0034871498736083E-43</v>
      </c>
      <c r="W118" s="5">
        <f t="shared" si="113"/>
        <v>3.3042002254669235E-43</v>
      </c>
      <c r="X118" s="5">
        <f t="shared" si="113"/>
        <v>1.4049133010602921E-43</v>
      </c>
      <c r="Y118" s="5">
        <f t="shared" si="113"/>
        <v>3.0562637665371381E-44</v>
      </c>
      <c r="Z118" s="5">
        <f t="shared" si="113"/>
        <v>6.3394522471763967E-46</v>
      </c>
      <c r="AA118" s="5">
        <f t="shared" si="113"/>
        <v>5.070525278406079E-44</v>
      </c>
      <c r="AB118" s="5">
        <f t="shared" si="112"/>
        <v>1.8077656034340926E-43</v>
      </c>
      <c r="AC118" s="5">
        <f t="shared" si="112"/>
        <v>3.9084786790273292E-43</v>
      </c>
      <c r="AD118" s="5">
        <f t="shared" si="112"/>
        <v>6.8091917546208237E-43</v>
      </c>
      <c r="AE118" s="5">
        <f t="shared" si="112"/>
        <v>1.0509904830214372E-42</v>
      </c>
      <c r="AF118" s="5">
        <f t="shared" si="112"/>
        <v>1.5010617905807971E-42</v>
      </c>
      <c r="AG118" s="5">
        <f t="shared" si="112"/>
        <v>2.0311330981400941E-42</v>
      </c>
      <c r="AH118" s="5">
        <f t="shared" si="112"/>
        <v>2.641204405699455E-42</v>
      </c>
      <c r="AI118" s="5">
        <f t="shared" si="112"/>
        <v>3.3312757132588216E-42</v>
      </c>
      <c r="AJ118" s="5">
        <f t="shared" si="112"/>
        <v>4.1013470208181929E-42</v>
      </c>
      <c r="AK118" s="5">
        <f t="shared" si="112"/>
        <v>4.9514183283774632E-42</v>
      </c>
      <c r="AL118" s="5">
        <f t="shared" si="112"/>
        <v>5.8814896359368356E-42</v>
      </c>
      <c r="AM118" s="5">
        <f t="shared" si="112"/>
        <v>6.8915609434962134E-42</v>
      </c>
      <c r="AN118" s="5">
        <f t="shared" si="112"/>
        <v>7.9816322510554614E-42</v>
      </c>
      <c r="AO118" s="5">
        <f t="shared" si="112"/>
        <v>9.1517035586148397E-42</v>
      </c>
      <c r="AP118" s="5">
        <f t="shared" si="112"/>
        <v>1.0401774866174225E-41</v>
      </c>
      <c r="AQ118" s="5">
        <f t="shared" si="115"/>
        <v>1.1731846173733615E-41</v>
      </c>
      <c r="AR118" s="5">
        <f t="shared" si="115"/>
        <v>1.3141917481292834E-41</v>
      </c>
      <c r="AS118" s="5">
        <f t="shared" si="115"/>
        <v>1.4631988788852224E-41</v>
      </c>
      <c r="AT118" s="5">
        <f t="shared" si="115"/>
        <v>1.620206009641162E-41</v>
      </c>
      <c r="AU118" s="5">
        <f t="shared" si="115"/>
        <v>1.7852131403971023E-41</v>
      </c>
      <c r="AV118" s="5">
        <f t="shared" si="115"/>
        <v>1.9582202711530215E-41</v>
      </c>
      <c r="AW118" s="5">
        <f t="shared" si="115"/>
        <v>2.1392274019089618E-41</v>
      </c>
      <c r="AX118" s="5">
        <f t="shared" si="115"/>
        <v>2.3282345326649026E-41</v>
      </c>
      <c r="AY118" s="5">
        <f t="shared" si="115"/>
        <v>2.525241663420844E-41</v>
      </c>
      <c r="AZ118" s="5">
        <f t="shared" si="115"/>
        <v>2.7302487941767605E-41</v>
      </c>
      <c r="BA118" s="5">
        <f t="shared" si="115"/>
        <v>2.9432559249327017E-41</v>
      </c>
      <c r="BB118" s="5">
        <f t="shared" si="115"/>
        <v>3.1642630556886435E-41</v>
      </c>
      <c r="BC118" s="5">
        <f t="shared" si="115"/>
        <v>3.393270186444558E-41</v>
      </c>
      <c r="BD118" s="5">
        <f t="shared" si="115"/>
        <v>3.6302773172005001E-41</v>
      </c>
      <c r="BE118" s="5">
        <f t="shared" si="115"/>
        <v>4.2328776065420642E-41</v>
      </c>
      <c r="BF118" s="5">
        <f t="shared" si="115"/>
        <v>3.9766353315276512E-41</v>
      </c>
      <c r="BG118" s="5">
        <f t="shared" si="114"/>
        <v>3.7283930565132684E-41</v>
      </c>
      <c r="BH118" s="5">
        <f t="shared" si="114"/>
        <v>3.4881507814988552E-41</v>
      </c>
      <c r="BI118" s="5">
        <f t="shared" si="114"/>
        <v>3.2559085064844431E-41</v>
      </c>
      <c r="BJ118" s="5">
        <f t="shared" si="114"/>
        <v>3.0316662314700312E-41</v>
      </c>
      <c r="BK118" s="5">
        <f t="shared" si="114"/>
        <v>2.8154239564556454E-41</v>
      </c>
      <c r="BL118" s="5">
        <f t="shared" si="114"/>
        <v>2.6071816814412333E-41</v>
      </c>
      <c r="BM118" s="5">
        <f t="shared" si="114"/>
        <v>2.4069394064268223E-41</v>
      </c>
      <c r="BN118" s="5">
        <f t="shared" si="114"/>
        <v>2.2146971314124342E-41</v>
      </c>
      <c r="BO118" s="5">
        <f t="shared" si="114"/>
        <v>2.030454856398023E-41</v>
      </c>
      <c r="BP118" s="5">
        <f t="shared" si="114"/>
        <v>1.8542125813836123E-41</v>
      </c>
      <c r="BQ118" s="5">
        <f t="shared" si="114"/>
        <v>1.6859703063692022E-41</v>
      </c>
      <c r="BR118" s="5">
        <f t="shared" si="114"/>
        <v>1.5257280313548116E-41</v>
      </c>
      <c r="BS118" s="5">
        <f t="shared" si="114"/>
        <v>1.3734857563404016E-41</v>
      </c>
      <c r="BT118" s="5">
        <f t="shared" si="114"/>
        <v>1.2292434813259922E-41</v>
      </c>
      <c r="BU118" s="5">
        <f t="shared" si="114"/>
        <v>1.0930012063115832E-41</v>
      </c>
      <c r="BV118" s="5">
        <f t="shared" si="111"/>
        <v>9.647589312971898E-42</v>
      </c>
      <c r="BW118" s="5">
        <f t="shared" si="111"/>
        <v>8.4451665628279489E-42</v>
      </c>
      <c r="BX118" s="5">
        <f t="shared" si="111"/>
        <v>7.3227438126838561E-42</v>
      </c>
      <c r="BY118" s="5">
        <f t="shared" si="111"/>
        <v>6.2803210625397698E-42</v>
      </c>
      <c r="BZ118" s="5">
        <f t="shared" si="111"/>
        <v>5.3178983123957985E-42</v>
      </c>
      <c r="CA118" s="5">
        <f t="shared" si="111"/>
        <v>4.4354755622517122E-42</v>
      </c>
      <c r="CB118" s="5">
        <f t="shared" si="111"/>
        <v>3.6330528121076311E-42</v>
      </c>
      <c r="CC118" s="5">
        <f t="shared" si="111"/>
        <v>2.9106300619635554E-42</v>
      </c>
      <c r="CD118" s="5">
        <f t="shared" si="111"/>
        <v>2.2682073118195581E-42</v>
      </c>
      <c r="CE118" s="5">
        <f t="shared" si="111"/>
        <v>1.7057845616754832E-42</v>
      </c>
      <c r="CF118" s="5">
        <f t="shared" si="111"/>
        <v>1.223361811531414E-42</v>
      </c>
      <c r="CG118" s="5">
        <f t="shared" si="111"/>
        <v>8.2093906138739357E-43</v>
      </c>
      <c r="CH118" s="5">
        <f t="shared" si="111"/>
        <v>4.9851631124332531E-43</v>
      </c>
      <c r="CI118" s="5">
        <f t="shared" si="111"/>
        <v>2.5609356109926228E-43</v>
      </c>
      <c r="CJ118" s="5">
        <f t="shared" si="111"/>
        <v>9.367081095520458E-44</v>
      </c>
      <c r="CK118" s="5">
        <f t="shared" si="111"/>
        <v>1.1248060811157305E-44</v>
      </c>
      <c r="CL118" s="5">
        <f t="shared" si="110"/>
        <v>8.8253106671006031E-45</v>
      </c>
      <c r="CM118" s="5">
        <f t="shared" si="110"/>
        <v>8.6402560523049214E-44</v>
      </c>
      <c r="CN118" s="5">
        <f t="shared" si="110"/>
        <v>2.4397981037900311E-43</v>
      </c>
      <c r="CO118" s="5">
        <f t="shared" si="110"/>
        <v>4.8155706023492897E-43</v>
      </c>
      <c r="CP118" s="5">
        <f t="shared" si="110"/>
        <v>7.9913431009088387E-43</v>
      </c>
      <c r="CQ118" s="5">
        <f t="shared" si="110"/>
        <v>1.1967115599468441E-42</v>
      </c>
      <c r="CR118" s="5">
        <f t="shared" si="110"/>
        <v>1.6742888098028095E-42</v>
      </c>
      <c r="CS118" s="5">
        <f t="shared" si="110"/>
        <v>2.2318660596587085E-42</v>
      </c>
      <c r="CT118" s="5">
        <f t="shared" si="110"/>
        <v>2.8694433095146752E-42</v>
      </c>
      <c r="CU118" s="5">
        <f t="shared" si="110"/>
        <v>3.5870205593706472E-42</v>
      </c>
      <c r="CV118" s="5">
        <f t="shared" si="110"/>
        <v>4.3845978092265233E-42</v>
      </c>
      <c r="CW118" s="5">
        <f t="shared" si="110"/>
        <v>5.2621750590824958E-42</v>
      </c>
      <c r="CX118" s="5">
        <f t="shared" si="110"/>
        <v>6.2197523089384737E-42</v>
      </c>
      <c r="CY118" s="5">
        <f t="shared" si="110"/>
        <v>7.2573295587944576E-42</v>
      </c>
      <c r="CZ118" s="5">
        <f t="shared" ref="CZ118:DH149" si="117">IF($E118=0, 0, ($E118/ROUND($E118/CZ$3,0)-CZ$3)^2)</f>
        <v>8.3749068086503066E-42</v>
      </c>
      <c r="DA118" s="5">
        <f t="shared" si="117"/>
        <v>9.572484058506291E-42</v>
      </c>
      <c r="DB118" s="5">
        <f t="shared" si="117"/>
        <v>1.0850061308362282E-41</v>
      </c>
      <c r="DC118" s="5">
        <f t="shared" si="117"/>
        <v>1.2207638558218276E-41</v>
      </c>
      <c r="DD118" s="5">
        <f t="shared" si="117"/>
        <v>1.3645215808074099E-41</v>
      </c>
      <c r="DE118" s="5">
        <f t="shared" si="117"/>
        <v>1.5162793057930094E-41</v>
      </c>
      <c r="DF118" s="5">
        <f t="shared" si="117"/>
        <v>1.6760370307786097E-41</v>
      </c>
      <c r="DG118" s="5">
        <f t="shared" si="117"/>
        <v>1.8437947557641896E-41</v>
      </c>
      <c r="DH118" s="5">
        <f t="shared" si="117"/>
        <v>2.0195524807497899E-41</v>
      </c>
    </row>
    <row r="119" spans="2:112" x14ac:dyDescent="0.25">
      <c r="B119" s="5">
        <f>'goccia (15)'!M16</f>
        <v>3.0514372599160464E-18</v>
      </c>
      <c r="D119">
        <f t="shared" si="99"/>
        <v>151</v>
      </c>
      <c r="E119" s="5">
        <f t="shared" si="90"/>
        <v>3.0514372599160464E-18</v>
      </c>
      <c r="F119" s="107">
        <f t="shared" si="91"/>
        <v>30.514372599160463</v>
      </c>
      <c r="G119" s="35"/>
      <c r="H119" s="69">
        <f t="shared" si="92"/>
        <v>1.5257186299580232E-19</v>
      </c>
      <c r="I119" s="35"/>
      <c r="J119" s="6"/>
      <c r="L119" s="5">
        <f t="shared" si="113"/>
        <v>6.6144792691773029E-42</v>
      </c>
      <c r="M119" s="5">
        <f t="shared" si="113"/>
        <v>5.6257340708563413E-42</v>
      </c>
      <c r="N119" s="5">
        <f t="shared" si="113"/>
        <v>4.7169888725354902E-42</v>
      </c>
      <c r="O119" s="5">
        <f t="shared" si="113"/>
        <v>3.8882436742145303E-42</v>
      </c>
      <c r="P119" s="5">
        <f t="shared" si="113"/>
        <v>3.1394984758935758E-42</v>
      </c>
      <c r="Q119" s="5">
        <f t="shared" si="113"/>
        <v>2.4707532775726266E-42</v>
      </c>
      <c r="R119" s="5">
        <f t="shared" si="113"/>
        <v>1.8820080792517488E-42</v>
      </c>
      <c r="S119" s="5">
        <f t="shared" si="113"/>
        <v>1.3732628809308004E-42</v>
      </c>
      <c r="T119" s="5">
        <f t="shared" si="113"/>
        <v>9.4451768260985739E-43</v>
      </c>
      <c r="U119" s="5">
        <f t="shared" si="113"/>
        <v>5.957724842889198E-43</v>
      </c>
      <c r="V119" s="5">
        <f t="shared" si="113"/>
        <v>3.2702728596801496E-43</v>
      </c>
      <c r="W119" s="5">
        <f t="shared" si="113"/>
        <v>1.3828208764707827E-43</v>
      </c>
      <c r="X119" s="5">
        <f t="shared" si="113"/>
        <v>2.953688932614691E-44</v>
      </c>
      <c r="Y119" s="5">
        <f t="shared" si="113"/>
        <v>7.9169100522085668E-46</v>
      </c>
      <c r="Z119" s="5">
        <f t="shared" si="113"/>
        <v>5.2046492684289133E-44</v>
      </c>
      <c r="AA119" s="5">
        <f t="shared" si="113"/>
        <v>1.8330129436336408E-43</v>
      </c>
      <c r="AB119" s="5">
        <f t="shared" si="112"/>
        <v>3.945560960424443E-43</v>
      </c>
      <c r="AC119" s="5">
        <f t="shared" si="112"/>
        <v>6.8581089772149003E-43</v>
      </c>
      <c r="AD119" s="5">
        <f t="shared" si="112"/>
        <v>1.0570656994005712E-42</v>
      </c>
      <c r="AE119" s="5">
        <f t="shared" si="112"/>
        <v>1.5083205010796578E-42</v>
      </c>
      <c r="AF119" s="5">
        <f t="shared" si="112"/>
        <v>2.0395753027587496E-42</v>
      </c>
      <c r="AG119" s="5">
        <f t="shared" si="112"/>
        <v>2.6508301044377684E-42</v>
      </c>
      <c r="AH119" s="5">
        <f t="shared" si="112"/>
        <v>3.3420849061168616E-42</v>
      </c>
      <c r="AI119" s="5">
        <f t="shared" si="112"/>
        <v>4.1133397077959595E-42</v>
      </c>
      <c r="AJ119" s="5">
        <f t="shared" si="112"/>
        <v>4.9645945094750628E-42</v>
      </c>
      <c r="AK119" s="5">
        <f t="shared" si="112"/>
        <v>5.8958493111540555E-42</v>
      </c>
      <c r="AL119" s="5">
        <f t="shared" si="112"/>
        <v>6.9071041128331593E-42</v>
      </c>
      <c r="AM119" s="5">
        <f t="shared" si="112"/>
        <v>7.9983589145122696E-42</v>
      </c>
      <c r="AN119" s="5">
        <f t="shared" si="112"/>
        <v>9.1696137161912388E-42</v>
      </c>
      <c r="AO119" s="5">
        <f t="shared" si="112"/>
        <v>1.042086851787035E-41</v>
      </c>
      <c r="AP119" s="5">
        <f t="shared" si="112"/>
        <v>1.1752123319549465E-41</v>
      </c>
      <c r="AQ119" s="5">
        <f t="shared" si="115"/>
        <v>1.3163378121228586E-41</v>
      </c>
      <c r="AR119" s="5">
        <f t="shared" si="115"/>
        <v>1.4654632922907528E-41</v>
      </c>
      <c r="AS119" s="5">
        <f t="shared" si="115"/>
        <v>1.601569223141393E-41</v>
      </c>
      <c r="AT119" s="5">
        <f t="shared" si="115"/>
        <v>1.4454907812128687E-41</v>
      </c>
      <c r="AU119" s="5">
        <f t="shared" si="115"/>
        <v>1.2974123392843452E-41</v>
      </c>
      <c r="AV119" s="5">
        <f t="shared" si="115"/>
        <v>1.1573338973558383E-41</v>
      </c>
      <c r="AW119" s="5">
        <f t="shared" si="115"/>
        <v>1.0252554554273148E-41</v>
      </c>
      <c r="AX119" s="5">
        <f t="shared" si="115"/>
        <v>9.0117701349879163E-42</v>
      </c>
      <c r="AY119" s="5">
        <f t="shared" si="115"/>
        <v>7.8509857157026917E-42</v>
      </c>
      <c r="AZ119" s="5">
        <f t="shared" si="115"/>
        <v>6.770201296417596E-42</v>
      </c>
      <c r="BA119" s="5">
        <f t="shared" si="115"/>
        <v>5.7694168771323719E-42</v>
      </c>
      <c r="BB119" s="5">
        <f t="shared" si="115"/>
        <v>4.8486324578471531E-42</v>
      </c>
      <c r="BC119" s="5">
        <f t="shared" si="115"/>
        <v>4.0078480385620352E-42</v>
      </c>
      <c r="BD119" s="5">
        <f t="shared" si="115"/>
        <v>3.2470636192768176E-42</v>
      </c>
      <c r="BE119" s="5">
        <f t="shared" si="115"/>
        <v>2.5662791999916046E-42</v>
      </c>
      <c r="BF119" s="5">
        <f t="shared" si="115"/>
        <v>1.965494780706397E-42</v>
      </c>
      <c r="BG119" s="5">
        <f t="shared" si="114"/>
        <v>1.4447103614212527E-42</v>
      </c>
      <c r="BH119" s="5">
        <f t="shared" si="114"/>
        <v>1.0039259421360464E-42</v>
      </c>
      <c r="BI119" s="5">
        <f t="shared" si="114"/>
        <v>6.4314152285084512E-43</v>
      </c>
      <c r="BJ119" s="5">
        <f t="shared" si="114"/>
        <v>3.6235710356564923E-43</v>
      </c>
      <c r="BK119" s="5">
        <f t="shared" si="114"/>
        <v>1.6157268428047802E-43</v>
      </c>
      <c r="BL119" s="5">
        <f t="shared" si="114"/>
        <v>4.0788264995283149E-44</v>
      </c>
      <c r="BM119" s="5">
        <f t="shared" si="114"/>
        <v>3.8457100935819011E-48</v>
      </c>
      <c r="BN119" s="5">
        <f t="shared" si="114"/>
        <v>3.921942642489979E-44</v>
      </c>
      <c r="BO119" s="5">
        <f t="shared" si="114"/>
        <v>1.5843500713971123E-43</v>
      </c>
      <c r="BP119" s="5">
        <f t="shared" si="114"/>
        <v>3.5765058785452796E-43</v>
      </c>
      <c r="BQ119" s="5">
        <f t="shared" si="114"/>
        <v>6.3686616856935004E-43</v>
      </c>
      <c r="BR119" s="5">
        <f t="shared" si="114"/>
        <v>9.9608174928412935E-43</v>
      </c>
      <c r="BS119" s="5">
        <f t="shared" si="114"/>
        <v>1.4352973299989525E-42</v>
      </c>
      <c r="BT119" s="5">
        <f t="shared" si="114"/>
        <v>1.9545129107137808E-42</v>
      </c>
      <c r="BU119" s="5">
        <f t="shared" si="114"/>
        <v>2.5537284914286144E-42</v>
      </c>
      <c r="BV119" s="5">
        <f t="shared" si="111"/>
        <v>3.2329440721433671E-42</v>
      </c>
      <c r="BW119" s="5">
        <f t="shared" si="111"/>
        <v>3.992159652858105E-42</v>
      </c>
      <c r="BX119" s="5">
        <f t="shared" si="111"/>
        <v>4.8313752335729356E-42</v>
      </c>
      <c r="BY119" s="5">
        <f t="shared" si="111"/>
        <v>5.7505908142877708E-42</v>
      </c>
      <c r="BZ119" s="5">
        <f t="shared" si="111"/>
        <v>6.7498063950024866E-42</v>
      </c>
      <c r="CA119" s="5">
        <f t="shared" si="111"/>
        <v>7.8290219757173236E-42</v>
      </c>
      <c r="CB119" s="5">
        <f t="shared" si="111"/>
        <v>8.988237556432166E-42</v>
      </c>
      <c r="CC119" s="5">
        <f t="shared" si="111"/>
        <v>1.0227453137147012E-41</v>
      </c>
      <c r="CD119" s="5">
        <f t="shared" si="111"/>
        <v>1.1546668717861701E-41</v>
      </c>
      <c r="CE119" s="5">
        <f t="shared" si="111"/>
        <v>1.2945884298576551E-41</v>
      </c>
      <c r="CF119" s="5">
        <f t="shared" si="111"/>
        <v>1.4425099879291404E-41</v>
      </c>
      <c r="CG119" s="5">
        <f t="shared" si="111"/>
        <v>1.5984315460006071E-41</v>
      </c>
      <c r="CH119" s="5">
        <f t="shared" si="111"/>
        <v>1.7623531040720925E-41</v>
      </c>
      <c r="CI119" s="5">
        <f t="shared" si="111"/>
        <v>2.0469220069857239E-41</v>
      </c>
      <c r="CJ119" s="5">
        <f t="shared" si="111"/>
        <v>1.8699503182833924E-41</v>
      </c>
      <c r="CK119" s="5">
        <f t="shared" si="111"/>
        <v>1.7009786295810809E-41</v>
      </c>
      <c r="CL119" s="5">
        <f t="shared" si="110"/>
        <v>1.5400069408787494E-41</v>
      </c>
      <c r="CM119" s="5">
        <f t="shared" si="110"/>
        <v>1.3870352521764183E-41</v>
      </c>
      <c r="CN119" s="5">
        <f t="shared" si="110"/>
        <v>1.2420635634740876E-41</v>
      </c>
      <c r="CO119" s="5">
        <f t="shared" si="110"/>
        <v>1.1050918747717736E-41</v>
      </c>
      <c r="CP119" s="5">
        <f t="shared" si="110"/>
        <v>9.7612018606944313E-42</v>
      </c>
      <c r="CQ119" s="5">
        <f t="shared" si="110"/>
        <v>8.5514849736711316E-42</v>
      </c>
      <c r="CR119" s="5">
        <f t="shared" si="110"/>
        <v>7.4217680866478384E-42</v>
      </c>
      <c r="CS119" s="5">
        <f t="shared" si="110"/>
        <v>6.3720511996246705E-42</v>
      </c>
      <c r="CT119" s="5">
        <f t="shared" si="110"/>
        <v>5.4023343126013778E-42</v>
      </c>
      <c r="CU119" s="5">
        <f t="shared" si="110"/>
        <v>4.5126174255780899E-42</v>
      </c>
      <c r="CV119" s="5">
        <f t="shared" si="110"/>
        <v>3.7029005385548997E-42</v>
      </c>
      <c r="CW119" s="5">
        <f t="shared" si="110"/>
        <v>2.973183651531613E-42</v>
      </c>
      <c r="CX119" s="5">
        <f t="shared" si="110"/>
        <v>2.3234667645083318E-42</v>
      </c>
      <c r="CY119" s="5">
        <f t="shared" si="110"/>
        <v>1.7537498774850557E-42</v>
      </c>
      <c r="CZ119" s="5">
        <f t="shared" si="117"/>
        <v>1.2640329904618388E-42</v>
      </c>
      <c r="DA119" s="5">
        <f t="shared" si="117"/>
        <v>8.5431610343856366E-43</v>
      </c>
      <c r="DB119" s="5">
        <f t="shared" si="117"/>
        <v>5.2459921641529378E-43</v>
      </c>
      <c r="DC119" s="5">
        <f t="shared" si="117"/>
        <v>2.7488232939202925E-43</v>
      </c>
      <c r="DD119" s="5">
        <f t="shared" si="117"/>
        <v>1.0516544236878559E-43</v>
      </c>
      <c r="DE119" s="5">
        <f t="shared" si="117"/>
        <v>1.5448555345522032E-44</v>
      </c>
      <c r="DF119" s="5">
        <f t="shared" si="117"/>
        <v>5.7316683222637759E-45</v>
      </c>
      <c r="DG119" s="5">
        <f t="shared" si="117"/>
        <v>7.6014781298997555E-44</v>
      </c>
      <c r="DH119" s="5">
        <f t="shared" si="117"/>
        <v>2.2629789427574029E-43</v>
      </c>
    </row>
    <row r="120" spans="2:112" x14ac:dyDescent="0.25">
      <c r="B120" s="5">
        <f>'goccia (15)'!M17</f>
        <v>3.2869039854381725E-18</v>
      </c>
      <c r="D120">
        <f t="shared" si="99"/>
        <v>152</v>
      </c>
      <c r="E120" s="5">
        <f t="shared" si="90"/>
        <v>3.2869039854381725E-18</v>
      </c>
      <c r="F120" s="107">
        <f t="shared" si="91"/>
        <v>32.869039854381725</v>
      </c>
      <c r="G120" s="35"/>
      <c r="H120" s="100">
        <f t="shared" si="92"/>
        <v>1.4940472661082603E-19</v>
      </c>
      <c r="I120" s="35"/>
      <c r="J120" s="6"/>
      <c r="L120" s="5">
        <f t="shared" si="113"/>
        <v>3.5435040785866262E-43</v>
      </c>
      <c r="M120" s="5">
        <f t="shared" si="113"/>
        <v>6.3245976352826046E-43</v>
      </c>
      <c r="N120" s="5">
        <f t="shared" si="113"/>
        <v>9.9056911919781574E-43</v>
      </c>
      <c r="O120" s="5">
        <f t="shared" si="113"/>
        <v>1.4286784748674145E-42</v>
      </c>
      <c r="P120" s="5">
        <f t="shared" si="113"/>
        <v>1.9467878305370188E-42</v>
      </c>
      <c r="Q120" s="5">
        <f t="shared" si="113"/>
        <v>2.5448971862066281E-42</v>
      </c>
      <c r="R120" s="5">
        <f t="shared" si="113"/>
        <v>3.2230065418761567E-42</v>
      </c>
      <c r="S120" s="5">
        <f t="shared" si="113"/>
        <v>3.9811158975457668E-42</v>
      </c>
      <c r="T120" s="5">
        <f t="shared" si="113"/>
        <v>4.8192252532153829E-42</v>
      </c>
      <c r="U120" s="5">
        <f t="shared" si="113"/>
        <v>5.7373346088850037E-42</v>
      </c>
      <c r="V120" s="5">
        <f t="shared" si="113"/>
        <v>6.7354439645545056E-42</v>
      </c>
      <c r="W120" s="5">
        <f t="shared" si="113"/>
        <v>7.8135533202241275E-42</v>
      </c>
      <c r="X120" s="5">
        <f t="shared" si="113"/>
        <v>8.9716626758937548E-42</v>
      </c>
      <c r="Y120" s="5">
        <f t="shared" si="113"/>
        <v>1.0209772031563387E-41</v>
      </c>
      <c r="Z120" s="5">
        <f t="shared" si="113"/>
        <v>1.1527881387232862E-41</v>
      </c>
      <c r="AA120" s="5">
        <f t="shared" si="113"/>
        <v>1.2385031890352851E-41</v>
      </c>
      <c r="AB120" s="5">
        <f t="shared" si="112"/>
        <v>1.1017336929625712E-41</v>
      </c>
      <c r="AC120" s="5">
        <f t="shared" si="112"/>
        <v>9.7296419688987282E-42</v>
      </c>
      <c r="AD120" s="5">
        <f t="shared" si="112"/>
        <v>8.5219470081715907E-42</v>
      </c>
      <c r="AE120" s="5">
        <f t="shared" si="112"/>
        <v>7.3942520474444585E-42</v>
      </c>
      <c r="AF120" s="5">
        <f t="shared" si="112"/>
        <v>6.3465570867173317E-42</v>
      </c>
      <c r="AG120" s="5">
        <f t="shared" si="112"/>
        <v>5.3788621259903218E-42</v>
      </c>
      <c r="AH120" s="5">
        <f t="shared" si="112"/>
        <v>4.4911671652631955E-42</v>
      </c>
      <c r="AI120" s="5">
        <f t="shared" si="112"/>
        <v>3.6834722045360751E-42</v>
      </c>
      <c r="AJ120" s="5">
        <f t="shared" si="112"/>
        <v>2.9557772438089602E-42</v>
      </c>
      <c r="AK120" s="5">
        <f t="shared" si="112"/>
        <v>2.3080822830819232E-42</v>
      </c>
      <c r="AL120" s="5">
        <f t="shared" si="112"/>
        <v>1.7403873223548087E-42</v>
      </c>
      <c r="AM120" s="5">
        <f t="shared" si="112"/>
        <v>1.2526923616276998E-42</v>
      </c>
      <c r="AN120" s="5">
        <f t="shared" si="112"/>
        <v>8.449974009006403E-43</v>
      </c>
      <c r="AO120" s="5">
        <f t="shared" si="112"/>
        <v>5.1730244017353235E-43</v>
      </c>
      <c r="AP120" s="5">
        <f t="shared" si="112"/>
        <v>2.696074794464297E-43</v>
      </c>
      <c r="AQ120" s="5">
        <f t="shared" si="115"/>
        <v>1.0191251871933234E-43</v>
      </c>
      <c r="AR120" s="5">
        <f t="shared" si="115"/>
        <v>1.4217557992246043E-44</v>
      </c>
      <c r="AS120" s="5">
        <f t="shared" si="115"/>
        <v>6.5225972651496779E-45</v>
      </c>
      <c r="AT120" s="5">
        <f t="shared" si="115"/>
        <v>7.8827636538058624E-44</v>
      </c>
      <c r="AU120" s="5">
        <f t="shared" si="115"/>
        <v>2.3113267581097289E-43</v>
      </c>
      <c r="AV120" s="5">
        <f t="shared" si="115"/>
        <v>4.6343771508385965E-43</v>
      </c>
      <c r="AW120" s="5">
        <f t="shared" si="115"/>
        <v>7.7574275435677501E-43</v>
      </c>
      <c r="AX120" s="5">
        <f t="shared" si="115"/>
        <v>1.1680477936296955E-42</v>
      </c>
      <c r="AY120" s="5">
        <f t="shared" si="115"/>
        <v>1.6403528329026213E-42</v>
      </c>
      <c r="AZ120" s="5">
        <f t="shared" si="115"/>
        <v>2.1926578721754812E-42</v>
      </c>
      <c r="BA120" s="5">
        <f t="shared" si="115"/>
        <v>2.824962911448408E-42</v>
      </c>
      <c r="BB120" s="5">
        <f t="shared" si="115"/>
        <v>3.5372679507213401E-42</v>
      </c>
      <c r="BC120" s="5">
        <f t="shared" si="115"/>
        <v>4.3295729899941775E-42</v>
      </c>
      <c r="BD120" s="5">
        <f t="shared" si="115"/>
        <v>5.2018780292671108E-42</v>
      </c>
      <c r="BE120" s="5">
        <f t="shared" si="115"/>
        <v>6.1541830685400494E-42</v>
      </c>
      <c r="BF120" s="5">
        <f t="shared" si="115"/>
        <v>7.1864881078129927E-42</v>
      </c>
      <c r="BG120" s="5">
        <f t="shared" si="114"/>
        <v>8.2987931470858037E-42</v>
      </c>
      <c r="BH120" s="5">
        <f t="shared" si="114"/>
        <v>9.4910981863587487E-42</v>
      </c>
      <c r="BI120" s="5">
        <f t="shared" si="114"/>
        <v>1.0763403225631698E-41</v>
      </c>
      <c r="BJ120" s="5">
        <f t="shared" si="114"/>
        <v>1.2115708264904655E-41</v>
      </c>
      <c r="BK120" s="5">
        <f t="shared" si="114"/>
        <v>1.3548013304177438E-41</v>
      </c>
      <c r="BL120" s="5">
        <f t="shared" si="114"/>
        <v>1.556459729506828E-41</v>
      </c>
      <c r="BM120" s="5">
        <f t="shared" si="114"/>
        <v>1.4026517586304783E-41</v>
      </c>
      <c r="BN120" s="5">
        <f t="shared" si="114"/>
        <v>1.2568437877541462E-41</v>
      </c>
      <c r="BO120" s="5">
        <f t="shared" si="114"/>
        <v>1.1190358168777967E-41</v>
      </c>
      <c r="BP120" s="5">
        <f t="shared" si="114"/>
        <v>9.8922784600144777E-42</v>
      </c>
      <c r="BQ120" s="5">
        <f t="shared" si="114"/>
        <v>8.6741987512509925E-42</v>
      </c>
      <c r="BR120" s="5">
        <f t="shared" si="114"/>
        <v>7.5361190424876451E-42</v>
      </c>
      <c r="BS120" s="5">
        <f t="shared" si="114"/>
        <v>6.4780393337241616E-42</v>
      </c>
      <c r="BT120" s="5">
        <f t="shared" si="114"/>
        <v>5.4999596249606828E-42</v>
      </c>
      <c r="BU120" s="5">
        <f t="shared" si="114"/>
        <v>4.6018799161972094E-42</v>
      </c>
      <c r="BV120" s="5">
        <f t="shared" si="111"/>
        <v>3.7838002074338356E-42</v>
      </c>
      <c r="BW120" s="5">
        <f t="shared" si="111"/>
        <v>3.0457204986704474E-42</v>
      </c>
      <c r="BX120" s="5">
        <f t="shared" si="111"/>
        <v>2.3876407899069709E-42</v>
      </c>
      <c r="BY120" s="5">
        <f t="shared" si="111"/>
        <v>1.8095610811434993E-42</v>
      </c>
      <c r="BZ120" s="5">
        <f t="shared" si="111"/>
        <v>1.3114813723800888E-42</v>
      </c>
      <c r="CA120" s="5">
        <f t="shared" si="111"/>
        <v>8.9340166361661856E-43</v>
      </c>
      <c r="CB120" s="5">
        <f t="shared" si="111"/>
        <v>5.5532195485315361E-43</v>
      </c>
      <c r="CC120" s="5">
        <f t="shared" si="111"/>
        <v>2.9724224608969399E-43</v>
      </c>
      <c r="CD120" s="5">
        <f t="shared" si="111"/>
        <v>1.1916253732625633E-43</v>
      </c>
      <c r="CE120" s="5">
        <f t="shared" si="111"/>
        <v>2.1082828562797736E-44</v>
      </c>
      <c r="CF120" s="5">
        <f t="shared" si="111"/>
        <v>3.0031197993444433E-45</v>
      </c>
      <c r="CG120" s="5">
        <f t="shared" si="111"/>
        <v>6.4923411035884191E-44</v>
      </c>
      <c r="CH120" s="5">
        <f t="shared" si="111"/>
        <v>2.0684370227243191E-43</v>
      </c>
      <c r="CI120" s="5">
        <f t="shared" si="111"/>
        <v>4.2876399350898488E-43</v>
      </c>
      <c r="CJ120" s="5">
        <f t="shared" si="111"/>
        <v>7.3068428474554323E-43</v>
      </c>
      <c r="CK120" s="5">
        <f t="shared" ref="CK120:CZ135" si="118">IF($E120=0, 0, ($E120/ROUND($E120/CK$3,0)-CK$3)^2)</f>
        <v>1.112604575982056E-42</v>
      </c>
      <c r="CL120" s="5">
        <f t="shared" si="118"/>
        <v>1.5745248672186154E-42</v>
      </c>
      <c r="CM120" s="5">
        <f t="shared" si="118"/>
        <v>2.1164451584551802E-42</v>
      </c>
      <c r="CN120" s="5">
        <f t="shared" si="118"/>
        <v>2.7383654496917499E-42</v>
      </c>
      <c r="CO120" s="5">
        <f t="shared" si="118"/>
        <v>3.4402857409282362E-42</v>
      </c>
      <c r="CP120" s="5">
        <f t="shared" si="118"/>
        <v>4.2222060321648067E-42</v>
      </c>
      <c r="CQ120" s="5">
        <f t="shared" si="118"/>
        <v>5.0841263234013833E-42</v>
      </c>
      <c r="CR120" s="5">
        <f t="shared" si="118"/>
        <v>6.0260466146379646E-42</v>
      </c>
      <c r="CS120" s="5">
        <f t="shared" si="118"/>
        <v>7.0479669058744237E-42</v>
      </c>
      <c r="CT120" s="5">
        <f t="shared" si="118"/>
        <v>8.1498871971110067E-42</v>
      </c>
      <c r="CU120" s="5">
        <f t="shared" si="118"/>
        <v>9.3318074883475938E-42</v>
      </c>
      <c r="CV120" s="5">
        <f t="shared" si="118"/>
        <v>1.0593727779584031E-41</v>
      </c>
      <c r="CW120" s="5">
        <f t="shared" si="118"/>
        <v>1.193564807082062E-41</v>
      </c>
      <c r="CX120" s="5">
        <f t="shared" si="118"/>
        <v>1.3357568362057213E-41</v>
      </c>
      <c r="CY120" s="5">
        <f t="shared" si="118"/>
        <v>1.4859488653293812E-41</v>
      </c>
      <c r="CZ120" s="5">
        <f t="shared" si="118"/>
        <v>1.6441408944530222E-41</v>
      </c>
      <c r="DA120" s="5">
        <f t="shared" si="117"/>
        <v>1.9315555634511267E-41</v>
      </c>
      <c r="DB120" s="5">
        <f t="shared" si="117"/>
        <v>1.7597576993707574E-41</v>
      </c>
      <c r="DC120" s="5">
        <f t="shared" si="117"/>
        <v>1.5959598352903886E-41</v>
      </c>
      <c r="DD120" s="5">
        <f t="shared" si="117"/>
        <v>1.4401619712100387E-41</v>
      </c>
      <c r="DE120" s="5">
        <f t="shared" si="117"/>
        <v>1.2923641071296701E-41</v>
      </c>
      <c r="DF120" s="5">
        <f t="shared" si="117"/>
        <v>1.1525662430493019E-41</v>
      </c>
      <c r="DG120" s="5">
        <f t="shared" si="117"/>
        <v>1.0207683789689498E-41</v>
      </c>
      <c r="DH120" s="5">
        <f t="shared" si="117"/>
        <v>8.9697051488858183E-42</v>
      </c>
    </row>
    <row r="121" spans="2:112" x14ac:dyDescent="0.25">
      <c r="B121" s="5">
        <f>'goccia (15)'!M18</f>
        <v>3.6619065483067438E-18</v>
      </c>
      <c r="D121">
        <f t="shared" si="99"/>
        <v>153</v>
      </c>
      <c r="E121" s="5">
        <f t="shared" si="90"/>
        <v>3.6619065483067438E-18</v>
      </c>
      <c r="F121" s="107">
        <f t="shared" si="91"/>
        <v>36.619065483067438</v>
      </c>
      <c r="G121" s="35"/>
      <c r="H121" s="100">
        <f t="shared" si="92"/>
        <v>1.5257943951278099E-19</v>
      </c>
      <c r="I121" s="35"/>
      <c r="J121" s="6"/>
      <c r="L121" s="5">
        <f t="shared" si="113"/>
        <v>6.6535082000958648E-42</v>
      </c>
      <c r="M121" s="5">
        <f t="shared" si="113"/>
        <v>5.661732394983435E-42</v>
      </c>
      <c r="N121" s="5">
        <f t="shared" si="113"/>
        <v>4.749956589871115E-42</v>
      </c>
      <c r="O121" s="5">
        <f t="shared" si="113"/>
        <v>3.9181807847586856E-42</v>
      </c>
      <c r="P121" s="5">
        <f t="shared" si="113"/>
        <v>3.1664049796462616E-42</v>
      </c>
      <c r="Q121" s="5">
        <f t="shared" si="113"/>
        <v>2.4946291745338432E-42</v>
      </c>
      <c r="R121" s="5">
        <f t="shared" si="113"/>
        <v>1.9028533694214961E-42</v>
      </c>
      <c r="S121" s="5">
        <f t="shared" si="113"/>
        <v>1.3910775643090786E-42</v>
      </c>
      <c r="T121" s="5">
        <f t="shared" si="113"/>
        <v>9.5930175919666634E-43</v>
      </c>
      <c r="U121" s="5">
        <f t="shared" si="113"/>
        <v>6.075259540842593E-43</v>
      </c>
      <c r="V121" s="5">
        <f t="shared" si="113"/>
        <v>3.3575014897188549E-43</v>
      </c>
      <c r="W121" s="5">
        <f t="shared" si="113"/>
        <v>1.4397434385947946E-43</v>
      </c>
      <c r="X121" s="5">
        <f t="shared" si="113"/>
        <v>3.2198538747078766E-44</v>
      </c>
      <c r="Y121" s="5">
        <f t="shared" si="113"/>
        <v>4.2273363468338164E-46</v>
      </c>
      <c r="Z121" s="5">
        <f t="shared" si="113"/>
        <v>4.8646928522282691E-44</v>
      </c>
      <c r="AA121" s="5">
        <f t="shared" si="113"/>
        <v>1.768711234098883E-43</v>
      </c>
      <c r="AB121" s="5">
        <f t="shared" si="112"/>
        <v>3.8509531829749921E-43</v>
      </c>
      <c r="AC121" s="5">
        <f t="shared" si="112"/>
        <v>6.733195131850759E-43</v>
      </c>
      <c r="AD121" s="5">
        <f t="shared" si="112"/>
        <v>1.0415437080726878E-42</v>
      </c>
      <c r="AE121" s="5">
        <f t="shared" si="112"/>
        <v>1.4897679029603052E-42</v>
      </c>
      <c r="AF121" s="5">
        <f t="shared" si="112"/>
        <v>2.0179920978479275E-42</v>
      </c>
      <c r="AG121" s="5">
        <f t="shared" si="112"/>
        <v>2.6262162927354773E-42</v>
      </c>
      <c r="AH121" s="5">
        <f t="shared" si="112"/>
        <v>3.314440487623101E-42</v>
      </c>
      <c r="AI121" s="5">
        <f t="shared" si="112"/>
        <v>4.0826646825107301E-42</v>
      </c>
      <c r="AJ121" s="5">
        <f t="shared" si="112"/>
        <v>4.9308888773983639E-42</v>
      </c>
      <c r="AK121" s="5">
        <f t="shared" si="112"/>
        <v>5.859113072285887E-42</v>
      </c>
      <c r="AL121" s="5">
        <f t="shared" si="112"/>
        <v>6.8673372671735225E-42</v>
      </c>
      <c r="AM121" s="5">
        <f t="shared" si="112"/>
        <v>7.9555614620611621E-42</v>
      </c>
      <c r="AN121" s="5">
        <f t="shared" si="112"/>
        <v>9.123785656948663E-42</v>
      </c>
      <c r="AO121" s="5">
        <f t="shared" si="112"/>
        <v>1.0372009851836304E-41</v>
      </c>
      <c r="AP121" s="5">
        <f t="shared" si="112"/>
        <v>1.0325478038973561E-41</v>
      </c>
      <c r="AQ121" s="5">
        <f t="shared" si="115"/>
        <v>9.0801467640736337E-42</v>
      </c>
      <c r="AR121" s="5">
        <f t="shared" si="115"/>
        <v>7.9148154891738471E-42</v>
      </c>
      <c r="AS121" s="5">
        <f t="shared" si="115"/>
        <v>6.8294842142739205E-42</v>
      </c>
      <c r="AT121" s="5">
        <f t="shared" si="115"/>
        <v>5.8241529393739992E-42</v>
      </c>
      <c r="AU121" s="5">
        <f t="shared" si="115"/>
        <v>4.8988216644740839E-42</v>
      </c>
      <c r="AV121" s="5">
        <f t="shared" si="115"/>
        <v>4.0534903895742702E-42</v>
      </c>
      <c r="AW121" s="5">
        <f t="shared" si="115"/>
        <v>3.288159114674356E-42</v>
      </c>
      <c r="AX121" s="5">
        <f t="shared" si="115"/>
        <v>2.6028278397744462E-42</v>
      </c>
      <c r="AY121" s="5">
        <f t="shared" si="115"/>
        <v>1.9974965648745421E-42</v>
      </c>
      <c r="AZ121" s="5">
        <f t="shared" si="115"/>
        <v>1.4721652899747017E-42</v>
      </c>
      <c r="BA121" s="5">
        <f t="shared" si="115"/>
        <v>1.0268340150747987E-42</v>
      </c>
      <c r="BB121" s="5">
        <f t="shared" si="115"/>
        <v>6.6150274017490082E-43</v>
      </c>
      <c r="BC121" s="5">
        <f t="shared" si="115"/>
        <v>3.7617146527503783E-43</v>
      </c>
      <c r="BD121" s="5">
        <f t="shared" si="115"/>
        <v>1.70840190375141E-43</v>
      </c>
      <c r="BE121" s="5">
        <f t="shared" si="115"/>
        <v>4.5508915475249495E-44</v>
      </c>
      <c r="BF121" s="5">
        <f t="shared" si="115"/>
        <v>1.7764057536329023E-46</v>
      </c>
      <c r="BG121" s="5">
        <f t="shared" si="114"/>
        <v>3.4846365675473409E-44</v>
      </c>
      <c r="BH121" s="5">
        <f t="shared" si="114"/>
        <v>1.4951509077558819E-43</v>
      </c>
      <c r="BI121" s="5">
        <f t="shared" si="114"/>
        <v>3.4418381587570832E-43</v>
      </c>
      <c r="BJ121" s="5">
        <f t="shared" si="114"/>
        <v>6.1885254097583375E-43</v>
      </c>
      <c r="BK121" s="5">
        <f t="shared" si="114"/>
        <v>9.7352126607591697E-43</v>
      </c>
      <c r="BL121" s="5">
        <f t="shared" si="114"/>
        <v>1.4081899911760433E-42</v>
      </c>
      <c r="BM121" s="5">
        <f t="shared" si="114"/>
        <v>1.9228587162761751E-42</v>
      </c>
      <c r="BN121" s="5">
        <f t="shared" si="114"/>
        <v>2.5175274413762358E-42</v>
      </c>
      <c r="BO121" s="5">
        <f t="shared" si="114"/>
        <v>3.1921961664763681E-42</v>
      </c>
      <c r="BP121" s="5">
        <f t="shared" si="114"/>
        <v>3.9468648915765064E-42</v>
      </c>
      <c r="BQ121" s="5">
        <f t="shared" si="114"/>
        <v>4.78153361667665E-42</v>
      </c>
      <c r="BR121" s="5">
        <f t="shared" si="114"/>
        <v>5.6962023417766837E-42</v>
      </c>
      <c r="BS121" s="5">
        <f t="shared" si="114"/>
        <v>6.6908710668768284E-42</v>
      </c>
      <c r="BT121" s="5">
        <f t="shared" si="114"/>
        <v>7.7655397919769773E-42</v>
      </c>
      <c r="BU121" s="5">
        <f t="shared" si="114"/>
        <v>8.9202085170771327E-42</v>
      </c>
      <c r="BV121" s="5">
        <f t="shared" ref="BV121:CK136" si="119">IF($E121=0, 0, ($E121/ROUND($E121/BV$3,0)-BV$3)^2)</f>
        <v>1.0154877242177139E-41</v>
      </c>
      <c r="BW121" s="5">
        <f t="shared" si="119"/>
        <v>1.1469545967277132E-41</v>
      </c>
      <c r="BX121" s="5">
        <f t="shared" si="119"/>
        <v>1.3324672935833502E-41</v>
      </c>
      <c r="BY121" s="5">
        <f t="shared" si="119"/>
        <v>1.1904553875710838E-41</v>
      </c>
      <c r="BZ121" s="5">
        <f t="shared" si="119"/>
        <v>1.0564434815588335E-41</v>
      </c>
      <c r="CA121" s="5">
        <f t="shared" si="119"/>
        <v>9.3043157554656711E-42</v>
      </c>
      <c r="CB121" s="5">
        <f t="shared" si="119"/>
        <v>8.1241966953430124E-42</v>
      </c>
      <c r="CC121" s="5">
        <f t="shared" si="119"/>
        <v>7.024077635220359E-42</v>
      </c>
      <c r="CD121" s="5">
        <f t="shared" si="119"/>
        <v>6.0039585750978294E-42</v>
      </c>
      <c r="CE121" s="5">
        <f t="shared" si="119"/>
        <v>5.0638395149751771E-42</v>
      </c>
      <c r="CF121" s="5">
        <f t="shared" si="119"/>
        <v>4.2037204548525301E-42</v>
      </c>
      <c r="CG121" s="5">
        <f t="shared" si="119"/>
        <v>3.4236013947299771E-42</v>
      </c>
      <c r="CH121" s="5">
        <f t="shared" si="119"/>
        <v>2.7234823346073313E-42</v>
      </c>
      <c r="CI121" s="5">
        <f t="shared" si="119"/>
        <v>2.1033632744846908E-42</v>
      </c>
      <c r="CJ121" s="5">
        <f t="shared" si="119"/>
        <v>1.5632442143620553E-42</v>
      </c>
      <c r="CK121" s="5">
        <f t="shared" si="119"/>
        <v>1.1031251542394759E-42</v>
      </c>
      <c r="CL121" s="5">
        <f t="shared" si="118"/>
        <v>7.2300609411684156E-43</v>
      </c>
      <c r="CM121" s="5">
        <f t="shared" si="118"/>
        <v>4.2288703399421257E-43</v>
      </c>
      <c r="CN121" s="5">
        <f t="shared" si="118"/>
        <v>2.0276797387158889E-43</v>
      </c>
      <c r="CO121" s="5">
        <f t="shared" si="118"/>
        <v>6.2648913748982554E-44</v>
      </c>
      <c r="CP121" s="5">
        <f t="shared" si="118"/>
        <v>2.5298536263598368E-45</v>
      </c>
      <c r="CQ121" s="5">
        <f t="shared" si="118"/>
        <v>2.2410793503742432E-44</v>
      </c>
      <c r="CR121" s="5">
        <f t="shared" si="118"/>
        <v>1.2229173338113033E-43</v>
      </c>
      <c r="CS121" s="5">
        <f t="shared" si="118"/>
        <v>3.0217267325849708E-43</v>
      </c>
      <c r="CT121" s="5">
        <f t="shared" si="118"/>
        <v>5.6205361313588598E-43</v>
      </c>
      <c r="CU121" s="5">
        <f t="shared" si="118"/>
        <v>9.0193455301328014E-43</v>
      </c>
      <c r="CV121" s="5">
        <f t="shared" si="118"/>
        <v>1.3218154928906244E-42</v>
      </c>
      <c r="CW121" s="5">
        <f t="shared" si="118"/>
        <v>1.8216964327680197E-42</v>
      </c>
      <c r="CX121" s="5">
        <f t="shared" si="118"/>
        <v>2.4015773726454201E-42</v>
      </c>
      <c r="CY121" s="5">
        <f t="shared" si="118"/>
        <v>3.0614583125228256E-42</v>
      </c>
      <c r="CZ121" s="5">
        <f t="shared" si="118"/>
        <v>3.8013392524001434E-42</v>
      </c>
      <c r="DA121" s="5">
        <f t="shared" si="117"/>
        <v>4.6212201922775501E-42</v>
      </c>
      <c r="DB121" s="5">
        <f t="shared" si="117"/>
        <v>5.521101132154962E-42</v>
      </c>
      <c r="DC121" s="5">
        <f t="shared" si="117"/>
        <v>6.50098207203238E-42</v>
      </c>
      <c r="DD121" s="5">
        <f t="shared" si="117"/>
        <v>7.5608630119096694E-42</v>
      </c>
      <c r="DE121" s="5">
        <f t="shared" si="117"/>
        <v>8.7007439517870879E-42</v>
      </c>
      <c r="DF121" s="5">
        <f t="shared" si="117"/>
        <v>9.9206248916645117E-42</v>
      </c>
      <c r="DG121" s="5">
        <f t="shared" si="117"/>
        <v>1.122050583154178E-41</v>
      </c>
      <c r="DH121" s="5">
        <f t="shared" si="117"/>
        <v>1.2600386771419204E-41</v>
      </c>
    </row>
    <row r="122" spans="2:112" x14ac:dyDescent="0.25">
      <c r="B122" s="5">
        <f>'goccia (15)'!M19</f>
        <v>3.3734430384078416E-18</v>
      </c>
      <c r="D122">
        <f t="shared" si="99"/>
        <v>154</v>
      </c>
      <c r="E122" s="5">
        <f t="shared" si="90"/>
        <v>3.3734430384078416E-18</v>
      </c>
      <c r="F122" s="107">
        <f t="shared" si="91"/>
        <v>33.734430384078415</v>
      </c>
      <c r="G122" s="35"/>
      <c r="H122" s="100">
        <f t="shared" si="92"/>
        <v>1.5333831992762916E-19</v>
      </c>
      <c r="I122" s="35"/>
      <c r="J122" s="6"/>
      <c r="L122" s="5">
        <f t="shared" si="113"/>
        <v>1.1144379939205991E-41</v>
      </c>
      <c r="M122" s="5">
        <f t="shared" si="113"/>
        <v>9.8490519681542834E-42</v>
      </c>
      <c r="N122" s="5">
        <f t="shared" si="113"/>
        <v>8.6337239971027236E-42</v>
      </c>
      <c r="O122" s="5">
        <f t="shared" si="113"/>
        <v>7.4983960260510161E-42</v>
      </c>
      <c r="P122" s="5">
        <f t="shared" si="113"/>
        <v>6.4430680549993153E-42</v>
      </c>
      <c r="Q122" s="5">
        <f t="shared" si="113"/>
        <v>5.4677400839476192E-42</v>
      </c>
      <c r="R122" s="5">
        <f t="shared" si="113"/>
        <v>4.5724121128960317E-42</v>
      </c>
      <c r="S122" s="5">
        <f t="shared" si="113"/>
        <v>3.7570841418443367E-42</v>
      </c>
      <c r="T122" s="5">
        <f t="shared" si="113"/>
        <v>3.021756170792647E-42</v>
      </c>
      <c r="U122" s="5">
        <f t="shared" si="113"/>
        <v>2.3664281997409627E-42</v>
      </c>
      <c r="V122" s="5">
        <f t="shared" si="113"/>
        <v>1.7911002286893481E-42</v>
      </c>
      <c r="W122" s="5">
        <f t="shared" si="113"/>
        <v>1.295772257637665E-42</v>
      </c>
      <c r="X122" s="5">
        <f t="shared" si="113"/>
        <v>8.8044428658598683E-43</v>
      </c>
      <c r="Y122" s="5">
        <f t="shared" si="113"/>
        <v>5.4511631553431418E-43</v>
      </c>
      <c r="Z122" s="5">
        <f t="shared" si="113"/>
        <v>2.8978834448267273E-43</v>
      </c>
      <c r="AA122" s="5">
        <f t="shared" si="113"/>
        <v>1.1446037343100102E-43</v>
      </c>
      <c r="AB122" s="5">
        <f t="shared" si="112"/>
        <v>1.9132402379334611E-44</v>
      </c>
      <c r="AC122" s="5">
        <f t="shared" si="112"/>
        <v>3.8044313276705547E-45</v>
      </c>
      <c r="AD122" s="5">
        <f t="shared" si="112"/>
        <v>6.8476460276005154E-44</v>
      </c>
      <c r="AE122" s="5">
        <f t="shared" si="112"/>
        <v>2.1314848922434504E-43</v>
      </c>
      <c r="AF122" s="5">
        <f t="shared" si="112"/>
        <v>4.3782051817269029E-43</v>
      </c>
      <c r="AG122" s="5">
        <f t="shared" si="112"/>
        <v>7.4249254712099937E-43</v>
      </c>
      <c r="AH122" s="5">
        <f t="shared" si="112"/>
        <v>1.1271645760693455E-42</v>
      </c>
      <c r="AI122" s="5">
        <f t="shared" si="112"/>
        <v>1.591836605017697E-42</v>
      </c>
      <c r="AJ122" s="5">
        <f t="shared" si="112"/>
        <v>2.136508633966054E-42</v>
      </c>
      <c r="AK122" s="5">
        <f t="shared" si="112"/>
        <v>2.761180662914336E-42</v>
      </c>
      <c r="AL122" s="5">
        <f t="shared" si="112"/>
        <v>3.4658526918626941E-42</v>
      </c>
      <c r="AM122" s="5">
        <f t="shared" si="112"/>
        <v>4.2505247208110569E-42</v>
      </c>
      <c r="AN122" s="5">
        <f t="shared" si="112"/>
        <v>5.1151967497593167E-42</v>
      </c>
      <c r="AO122" s="5">
        <f t="shared" si="112"/>
        <v>6.0598687787076813E-42</v>
      </c>
      <c r="AP122" s="5">
        <f t="shared" si="112"/>
        <v>7.0845408076560506E-42</v>
      </c>
      <c r="AQ122" s="5">
        <f t="shared" si="115"/>
        <v>8.1892128366044252E-42</v>
      </c>
      <c r="AR122" s="5">
        <f t="shared" si="115"/>
        <v>9.3738848655526573E-42</v>
      </c>
      <c r="AS122" s="5">
        <f t="shared" si="115"/>
        <v>1.0638556894501034E-41</v>
      </c>
      <c r="AT122" s="5">
        <f t="shared" si="115"/>
        <v>1.1983228923449415E-41</v>
      </c>
      <c r="AU122" s="5">
        <f t="shared" si="115"/>
        <v>1.3250653335652469E-41</v>
      </c>
      <c r="AV122" s="5">
        <f t="shared" si="115"/>
        <v>1.1834595461217511E-41</v>
      </c>
      <c r="AW122" s="5">
        <f t="shared" si="115"/>
        <v>1.0498537586782386E-41</v>
      </c>
      <c r="AX122" s="5">
        <f t="shared" si="115"/>
        <v>9.2424797123472626E-42</v>
      </c>
      <c r="AY122" s="5">
        <f t="shared" si="115"/>
        <v>8.0664218379121462E-42</v>
      </c>
      <c r="AZ122" s="5">
        <f t="shared" si="115"/>
        <v>6.9703639634771627E-42</v>
      </c>
      <c r="BA122" s="5">
        <f t="shared" si="115"/>
        <v>5.9543060890420468E-42</v>
      </c>
      <c r="BB122" s="5">
        <f t="shared" si="115"/>
        <v>5.0182482146069363E-42</v>
      </c>
      <c r="BC122" s="5">
        <f t="shared" si="115"/>
        <v>4.1621903401719299E-42</v>
      </c>
      <c r="BD122" s="5">
        <f t="shared" si="115"/>
        <v>3.3861324657368205E-42</v>
      </c>
      <c r="BE122" s="5">
        <f t="shared" si="115"/>
        <v>2.6900745913017164E-42</v>
      </c>
      <c r="BF122" s="5">
        <f t="shared" si="115"/>
        <v>2.0740167168666177E-42</v>
      </c>
      <c r="BG122" s="5">
        <f t="shared" si="114"/>
        <v>1.5379588424315839E-42</v>
      </c>
      <c r="BH122" s="5">
        <f t="shared" si="114"/>
        <v>1.0819009679964863E-42</v>
      </c>
      <c r="BI122" s="5">
        <f t="shared" si="114"/>
        <v>7.0584309356139391E-43</v>
      </c>
      <c r="BJ122" s="5">
        <f t="shared" si="114"/>
        <v>4.0978521912630685E-43</v>
      </c>
      <c r="BK122" s="5">
        <f t="shared" si="114"/>
        <v>1.9372734469124633E-43</v>
      </c>
      <c r="BL122" s="5">
        <f t="shared" si="114"/>
        <v>5.7669470256160248E-44</v>
      </c>
      <c r="BM122" s="5">
        <f t="shared" si="114"/>
        <v>1.6115958210794867E-45</v>
      </c>
      <c r="BN122" s="5">
        <f t="shared" si="114"/>
        <v>2.5553721385996342E-44</v>
      </c>
      <c r="BO122" s="5">
        <f t="shared" si="114"/>
        <v>1.2949584695091656E-43</v>
      </c>
      <c r="BP122" s="5">
        <f t="shared" si="114"/>
        <v>3.1343797251584211E-43</v>
      </c>
      <c r="BQ122" s="5">
        <f t="shared" si="114"/>
        <v>5.7738009808077298E-43</v>
      </c>
      <c r="BR122" s="5">
        <f t="shared" si="114"/>
        <v>9.2132222364566287E-43</v>
      </c>
      <c r="BS122" s="5">
        <f t="shared" si="114"/>
        <v>1.3452643492105947E-42</v>
      </c>
      <c r="BT122" s="5">
        <f t="shared" si="114"/>
        <v>1.849206474775532E-42</v>
      </c>
      <c r="BU122" s="5">
        <f t="shared" si="114"/>
        <v>2.4331486003404745E-42</v>
      </c>
      <c r="BV122" s="5">
        <f t="shared" si="119"/>
        <v>3.0970907259053374E-42</v>
      </c>
      <c r="BW122" s="5">
        <f t="shared" si="119"/>
        <v>3.8410328514701867E-42</v>
      </c>
      <c r="BX122" s="5">
        <f t="shared" si="119"/>
        <v>4.6649749770351256E-42</v>
      </c>
      <c r="BY122" s="5">
        <f t="shared" si="119"/>
        <v>5.5689171026000704E-42</v>
      </c>
      <c r="BZ122" s="5">
        <f t="shared" si="119"/>
        <v>6.5528592281648963E-42</v>
      </c>
      <c r="CA122" s="5">
        <f t="shared" si="119"/>
        <v>7.6168013537298416E-42</v>
      </c>
      <c r="CB122" s="5">
        <f t="shared" si="119"/>
        <v>8.7607434792947935E-42</v>
      </c>
      <c r="CC122" s="5">
        <f t="shared" si="119"/>
        <v>9.9846856048597495E-42</v>
      </c>
      <c r="CD122" s="5">
        <f t="shared" si="119"/>
        <v>1.1288627730424549E-41</v>
      </c>
      <c r="CE122" s="5">
        <f t="shared" si="119"/>
        <v>1.2672569855989507E-41</v>
      </c>
      <c r="CF122" s="5">
        <f t="shared" si="119"/>
        <v>1.4136511981554469E-41</v>
      </c>
      <c r="CG122" s="5">
        <f t="shared" si="119"/>
        <v>1.6582421262753121E-41</v>
      </c>
      <c r="CH122" s="5">
        <f t="shared" si="119"/>
        <v>1.4993560494596226E-41</v>
      </c>
      <c r="CI122" s="5">
        <f t="shared" si="119"/>
        <v>1.3484699726439339E-41</v>
      </c>
      <c r="CJ122" s="5">
        <f t="shared" si="119"/>
        <v>1.2055838958282455E-41</v>
      </c>
      <c r="CK122" s="5">
        <f t="shared" si="119"/>
        <v>1.0706978190125735E-41</v>
      </c>
      <c r="CL122" s="5">
        <f t="shared" si="118"/>
        <v>9.4381174219688516E-42</v>
      </c>
      <c r="CM122" s="5">
        <f t="shared" si="118"/>
        <v>8.2492566538119751E-42</v>
      </c>
      <c r="CN122" s="5">
        <f t="shared" si="118"/>
        <v>7.1403958856551026E-42</v>
      </c>
      <c r="CO122" s="5">
        <f t="shared" si="118"/>
        <v>6.1115351174983553E-42</v>
      </c>
      <c r="CP122" s="5">
        <f t="shared" si="118"/>
        <v>5.1626743493414846E-42</v>
      </c>
      <c r="CQ122" s="5">
        <f t="shared" si="118"/>
        <v>4.2938135811846193E-42</v>
      </c>
      <c r="CR122" s="5">
        <f t="shared" si="118"/>
        <v>3.5049528130277592E-42</v>
      </c>
      <c r="CS122" s="5">
        <f t="shared" si="118"/>
        <v>2.7960920448709846E-42</v>
      </c>
      <c r="CT122" s="5">
        <f t="shared" si="118"/>
        <v>2.1672312767141257E-42</v>
      </c>
      <c r="CU122" s="5">
        <f t="shared" si="118"/>
        <v>1.6183705085572718E-42</v>
      </c>
      <c r="CV122" s="5">
        <f t="shared" si="118"/>
        <v>1.1495097404004748E-42</v>
      </c>
      <c r="CW122" s="5">
        <f t="shared" si="118"/>
        <v>7.6064897224362187E-43</v>
      </c>
      <c r="CX122" s="5">
        <f t="shared" si="118"/>
        <v>4.517882040867744E-43</v>
      </c>
      <c r="CY122" s="5">
        <f t="shared" si="118"/>
        <v>2.2292743592993216E-43</v>
      </c>
      <c r="CZ122" s="5">
        <f t="shared" si="118"/>
        <v>7.4066667773108324E-44</v>
      </c>
      <c r="DA122" s="5">
        <f t="shared" si="117"/>
        <v>5.2058996162670797E-45</v>
      </c>
      <c r="DB122" s="5">
        <f t="shared" si="117"/>
        <v>1.634513145943115E-44</v>
      </c>
      <c r="DC122" s="5">
        <f t="shared" si="117"/>
        <v>1.0748436330260053E-43</v>
      </c>
      <c r="DD122" s="5">
        <f t="shared" si="117"/>
        <v>2.7862359514574979E-43</v>
      </c>
      <c r="DE122" s="5">
        <f t="shared" si="117"/>
        <v>5.2976282698892021E-43</v>
      </c>
      <c r="DF122" s="5">
        <f t="shared" si="117"/>
        <v>8.6090205883209582E-43</v>
      </c>
      <c r="DG122" s="5">
        <f t="shared" si="117"/>
        <v>1.2720412906752226E-42</v>
      </c>
      <c r="DH122" s="5">
        <f t="shared" si="117"/>
        <v>1.7631805225183992E-42</v>
      </c>
    </row>
    <row r="123" spans="2:112" x14ac:dyDescent="0.25">
      <c r="B123" s="5">
        <f>'goccia (15)'!S16</f>
        <v>3.3808245104444681E-18</v>
      </c>
      <c r="D123">
        <f t="shared" si="99"/>
        <v>155</v>
      </c>
      <c r="E123" s="5">
        <f t="shared" si="90"/>
        <v>3.3808245104444681E-18</v>
      </c>
      <c r="F123" s="107">
        <f t="shared" si="91"/>
        <v>33.80824510444468</v>
      </c>
      <c r="G123" s="35"/>
      <c r="H123" s="100">
        <f t="shared" si="92"/>
        <v>1.5367384138383946E-19</v>
      </c>
      <c r="I123" s="35"/>
      <c r="J123" s="6"/>
      <c r="L123" s="5">
        <f t="shared" si="113"/>
        <v>9.0458381006568772E-42</v>
      </c>
      <c r="M123" s="5">
        <f t="shared" si="113"/>
        <v>1.0288890092927038E-41</v>
      </c>
      <c r="N123" s="5">
        <f t="shared" si="113"/>
        <v>1.0718037406539945E-41</v>
      </c>
      <c r="O123" s="5">
        <f t="shared" si="113"/>
        <v>9.448500853004115E-42</v>
      </c>
      <c r="P123" s="5">
        <f t="shared" si="113"/>
        <v>8.2589642994682917E-42</v>
      </c>
      <c r="Q123" s="5">
        <f t="shared" si="113"/>
        <v>7.1494277459324724E-42</v>
      </c>
      <c r="R123" s="5">
        <f t="shared" si="113"/>
        <v>6.1198911923967783E-42</v>
      </c>
      <c r="S123" s="5">
        <f t="shared" si="113"/>
        <v>5.1703546388609608E-42</v>
      </c>
      <c r="T123" s="5">
        <f t="shared" si="113"/>
        <v>4.300818085325148E-42</v>
      </c>
      <c r="U123" s="5">
        <f t="shared" si="113"/>
        <v>3.5112815317893411E-42</v>
      </c>
      <c r="V123" s="5">
        <f t="shared" si="113"/>
        <v>2.80174497825362E-42</v>
      </c>
      <c r="W123" s="5">
        <f t="shared" si="113"/>
        <v>2.1722084247178136E-42</v>
      </c>
      <c r="X123" s="5">
        <f t="shared" si="113"/>
        <v>1.622671871182013E-42</v>
      </c>
      <c r="Y123" s="5">
        <f t="shared" si="113"/>
        <v>1.1531353176462175E-42</v>
      </c>
      <c r="Z123" s="5">
        <f t="shared" si="113"/>
        <v>7.6359876411046938E-43</v>
      </c>
      <c r="AA123" s="5">
        <f t="shared" si="113"/>
        <v>4.5406221057467478E-43</v>
      </c>
      <c r="AB123" s="5">
        <f t="shared" si="112"/>
        <v>2.245256570388856E-43</v>
      </c>
      <c r="AC123" s="5">
        <f t="shared" si="112"/>
        <v>7.4989103503114886E-44</v>
      </c>
      <c r="AD123" s="5">
        <f t="shared" si="112"/>
        <v>5.4525499673266766E-45</v>
      </c>
      <c r="AE123" s="5">
        <f t="shared" si="112"/>
        <v>1.5915996431543779E-44</v>
      </c>
      <c r="AF123" s="5">
        <f t="shared" si="112"/>
        <v>1.0637944289576619E-43</v>
      </c>
      <c r="AG123" s="5">
        <f t="shared" si="112"/>
        <v>2.768428893599686E-43</v>
      </c>
      <c r="AH123" s="5">
        <f t="shared" si="112"/>
        <v>5.27306335824192E-43</v>
      </c>
      <c r="AI123" s="5">
        <f t="shared" si="112"/>
        <v>8.5776978228842071E-43</v>
      </c>
      <c r="AJ123" s="5">
        <f t="shared" si="112"/>
        <v>1.2682332287526547E-42</v>
      </c>
      <c r="AK123" s="5">
        <f t="shared" si="112"/>
        <v>1.7586966752168301E-42</v>
      </c>
      <c r="AL123" s="5">
        <f t="shared" si="112"/>
        <v>2.3291601216810654E-42</v>
      </c>
      <c r="AM123" s="5">
        <f t="shared" si="112"/>
        <v>2.9796235681453057E-42</v>
      </c>
      <c r="AN123" s="5">
        <f t="shared" si="112"/>
        <v>3.7100870146094582E-42</v>
      </c>
      <c r="AO123" s="5">
        <f t="shared" si="112"/>
        <v>4.5205504610736997E-42</v>
      </c>
      <c r="AP123" s="5">
        <f t="shared" si="112"/>
        <v>5.4110139075379464E-42</v>
      </c>
      <c r="AQ123" s="5">
        <f t="shared" si="115"/>
        <v>6.3814773540021979E-42</v>
      </c>
      <c r="AR123" s="5">
        <f t="shared" si="115"/>
        <v>7.431940800466324E-42</v>
      </c>
      <c r="AS123" s="5">
        <f t="shared" si="115"/>
        <v>8.5624042469305779E-42</v>
      </c>
      <c r="AT123" s="5">
        <f t="shared" si="115"/>
        <v>9.7728676933948358E-42</v>
      </c>
      <c r="AU123" s="5">
        <f t="shared" si="115"/>
        <v>1.1063331139859099E-41</v>
      </c>
      <c r="AV123" s="5">
        <f t="shared" si="115"/>
        <v>1.2433794586323198E-41</v>
      </c>
      <c r="AW123" s="5">
        <f t="shared" si="115"/>
        <v>1.2899901985912994E-41</v>
      </c>
      <c r="AX123" s="5">
        <f t="shared" si="115"/>
        <v>1.1503244644113562E-41</v>
      </c>
      <c r="AY123" s="5">
        <f t="shared" si="115"/>
        <v>1.0186587302314135E-41</v>
      </c>
      <c r="AZ123" s="5">
        <f t="shared" si="115"/>
        <v>8.9499299605148583E-42</v>
      </c>
      <c r="BA123" s="5">
        <f t="shared" si="115"/>
        <v>7.7932726187154339E-42</v>
      </c>
      <c r="BB123" s="5">
        <f t="shared" si="115"/>
        <v>6.7166152769160135E-42</v>
      </c>
      <c r="BC123" s="5">
        <f t="shared" si="115"/>
        <v>5.7199579351167145E-42</v>
      </c>
      <c r="BD123" s="5">
        <f t="shared" si="115"/>
        <v>4.803300593317296E-42</v>
      </c>
      <c r="BE123" s="5">
        <f t="shared" si="115"/>
        <v>3.9666432515178821E-42</v>
      </c>
      <c r="BF123" s="5">
        <f t="shared" si="115"/>
        <v>3.2099859097184743E-42</v>
      </c>
      <c r="BG123" s="5">
        <f t="shared" si="114"/>
        <v>2.5333285679191479E-42</v>
      </c>
      <c r="BH123" s="5">
        <f t="shared" si="114"/>
        <v>1.9366712261197408E-42</v>
      </c>
      <c r="BI123" s="5">
        <f t="shared" si="114"/>
        <v>1.4200138843203388E-42</v>
      </c>
      <c r="BJ123" s="5">
        <f t="shared" si="114"/>
        <v>9.8335654252094226E-43</v>
      </c>
      <c r="BK123" s="5">
        <f t="shared" si="114"/>
        <v>6.2669920072158915E-43</v>
      </c>
      <c r="BL123" s="5">
        <f t="shared" si="114"/>
        <v>3.5004185892219354E-43</v>
      </c>
      <c r="BM123" s="5">
        <f t="shared" si="114"/>
        <v>1.5338451712280328E-43</v>
      </c>
      <c r="BN123" s="5">
        <f t="shared" si="114"/>
        <v>3.6727175323427563E-44</v>
      </c>
      <c r="BO123" s="5">
        <f t="shared" si="114"/>
        <v>6.9833524038294962E-47</v>
      </c>
      <c r="BP123" s="5">
        <f t="shared" si="114"/>
        <v>4.3412491724654337E-44</v>
      </c>
      <c r="BQ123" s="5">
        <f t="shared" si="114"/>
        <v>1.667551499252757E-43</v>
      </c>
      <c r="BR123" s="5">
        <f t="shared" si="114"/>
        <v>3.7009780812587305E-43</v>
      </c>
      <c r="BS123" s="5">
        <f t="shared" si="114"/>
        <v>6.5344046632649545E-43</v>
      </c>
      <c r="BT123" s="5">
        <f t="shared" si="114"/>
        <v>1.0167831245271231E-42</v>
      </c>
      <c r="BU123" s="5">
        <f t="shared" si="114"/>
        <v>1.4601257827277562E-42</v>
      </c>
      <c r="BV123" s="5">
        <f t="shared" si="119"/>
        <v>1.9834684409283264E-42</v>
      </c>
      <c r="BW123" s="5">
        <f t="shared" si="119"/>
        <v>2.5868110991288829E-42</v>
      </c>
      <c r="BX123" s="5">
        <f t="shared" si="119"/>
        <v>3.2701537573295129E-42</v>
      </c>
      <c r="BY123" s="5">
        <f t="shared" si="119"/>
        <v>4.0334964155301479E-42</v>
      </c>
      <c r="BZ123" s="5">
        <f t="shared" si="119"/>
        <v>4.8768390737306819E-42</v>
      </c>
      <c r="CA123" s="5">
        <f t="shared" si="119"/>
        <v>5.800181731931318E-42</v>
      </c>
      <c r="CB123" s="5">
        <f t="shared" si="119"/>
        <v>6.8035243901319589E-42</v>
      </c>
      <c r="CC123" s="5">
        <f t="shared" si="119"/>
        <v>7.8868670483326051E-42</v>
      </c>
      <c r="CD123" s="5">
        <f t="shared" si="119"/>
        <v>9.0502097065331126E-42</v>
      </c>
      <c r="CE123" s="5">
        <f t="shared" si="119"/>
        <v>1.0293552364733761E-41</v>
      </c>
      <c r="CF123" s="5">
        <f t="shared" si="119"/>
        <v>1.1616895022934413E-41</v>
      </c>
      <c r="CG123" s="5">
        <f t="shared" si="119"/>
        <v>1.3020237681134897E-41</v>
      </c>
      <c r="CH123" s="5">
        <f t="shared" si="119"/>
        <v>1.450358033933555E-41</v>
      </c>
      <c r="CI123" s="5">
        <f t="shared" si="119"/>
        <v>1.6331503721469866E-41</v>
      </c>
      <c r="CJ123" s="5">
        <f t="shared" si="119"/>
        <v>1.4755013512580451E-41</v>
      </c>
      <c r="CK123" s="5">
        <f t="shared" si="119"/>
        <v>1.3258523303691216E-41</v>
      </c>
      <c r="CL123" s="5">
        <f t="shared" si="118"/>
        <v>1.1842033094801802E-41</v>
      </c>
      <c r="CM123" s="5">
        <f t="shared" si="118"/>
        <v>1.0505542885912394E-41</v>
      </c>
      <c r="CN123" s="5">
        <f t="shared" si="118"/>
        <v>9.2490526770229919E-42</v>
      </c>
      <c r="CO123" s="5">
        <f t="shared" si="118"/>
        <v>8.0725624681337301E-42</v>
      </c>
      <c r="CP123" s="5">
        <f t="shared" si="118"/>
        <v>6.9760722592443283E-42</v>
      </c>
      <c r="CQ123" s="5">
        <f t="shared" si="118"/>
        <v>5.9595820503549319E-42</v>
      </c>
      <c r="CR123" s="5">
        <f t="shared" si="118"/>
        <v>5.0230918414655408E-42</v>
      </c>
      <c r="CS123" s="5">
        <f t="shared" si="118"/>
        <v>4.1666016325762525E-42</v>
      </c>
      <c r="CT123" s="5">
        <f t="shared" si="118"/>
        <v>3.3901114236868626E-42</v>
      </c>
      <c r="CU123" s="5">
        <f t="shared" si="118"/>
        <v>2.6936212147974773E-42</v>
      </c>
      <c r="CV123" s="5">
        <f t="shared" si="118"/>
        <v>2.0771310059081669E-42</v>
      </c>
      <c r="CW123" s="5">
        <f t="shared" si="118"/>
        <v>1.5406407970187827E-42</v>
      </c>
      <c r="CX123" s="5">
        <f t="shared" si="118"/>
        <v>1.0841505881294039E-42</v>
      </c>
      <c r="CY123" s="5">
        <f t="shared" si="118"/>
        <v>7.0766037924003057E-43</v>
      </c>
      <c r="CZ123" s="5">
        <f t="shared" si="118"/>
        <v>4.1117017035069329E-43</v>
      </c>
      <c r="DA123" s="5">
        <f t="shared" si="117"/>
        <v>1.9467996146132077E-43</v>
      </c>
      <c r="DB123" s="5">
        <f t="shared" si="117"/>
        <v>5.8189752571953618E-44</v>
      </c>
      <c r="DC123" s="5">
        <f t="shared" si="117"/>
        <v>1.6995436825917687E-45</v>
      </c>
      <c r="DD123" s="5">
        <f t="shared" si="117"/>
        <v>2.5209334793227582E-44</v>
      </c>
      <c r="DE123" s="5">
        <f t="shared" si="117"/>
        <v>1.2871912590386673E-43</v>
      </c>
      <c r="DF123" s="5">
        <f t="shared" si="117"/>
        <v>3.1222891701451117E-43</v>
      </c>
      <c r="DG123" s="5">
        <f t="shared" si="117"/>
        <v>5.7573870812512439E-43</v>
      </c>
      <c r="DH123" s="5">
        <f t="shared" si="117"/>
        <v>9.1924849923576988E-43</v>
      </c>
    </row>
    <row r="124" spans="2:112" x14ac:dyDescent="0.25">
      <c r="B124" s="5">
        <f>'goccia (15)'!S17</f>
        <v>2.8432399504337733E-18</v>
      </c>
      <c r="D124">
        <f t="shared" si="99"/>
        <v>156</v>
      </c>
      <c r="E124" s="5">
        <f t="shared" si="90"/>
        <v>2.8432399504337733E-18</v>
      </c>
      <c r="F124" s="107">
        <f t="shared" si="91"/>
        <v>28.432399504337734</v>
      </c>
      <c r="G124" s="35"/>
      <c r="H124" s="69">
        <f t="shared" si="92"/>
        <v>1.4964420791756701E-19</v>
      </c>
      <c r="I124" s="35"/>
      <c r="J124" s="6"/>
      <c r="L124" s="5">
        <f t="shared" si="113"/>
        <v>1.2658800592200309E-43</v>
      </c>
      <c r="M124" s="5">
        <f t="shared" si="113"/>
        <v>3.0890483889520622E-43</v>
      </c>
      <c r="N124" s="5">
        <f t="shared" si="113"/>
        <v>5.7122167186837821E-43</v>
      </c>
      <c r="O124" s="5">
        <f t="shared" si="113"/>
        <v>9.1353850484158231E-43</v>
      </c>
      <c r="P124" s="5">
        <f t="shared" si="113"/>
        <v>1.3358553378147918E-42</v>
      </c>
      <c r="Q124" s="5">
        <f t="shared" si="113"/>
        <v>1.8381721707880065E-42</v>
      </c>
      <c r="R124" s="5">
        <f t="shared" si="113"/>
        <v>2.4204890037611518E-42</v>
      </c>
      <c r="S124" s="5">
        <f t="shared" si="113"/>
        <v>3.0828058367343671E-42</v>
      </c>
      <c r="T124" s="5">
        <f t="shared" si="113"/>
        <v>3.8251226697075883E-42</v>
      </c>
      <c r="U124" s="5">
        <f t="shared" si="113"/>
        <v>4.6474395026808149E-42</v>
      </c>
      <c r="V124" s="5">
        <f t="shared" si="113"/>
        <v>5.5497563356539328E-42</v>
      </c>
      <c r="W124" s="5">
        <f t="shared" si="113"/>
        <v>6.5320731686271599E-42</v>
      </c>
      <c r="X124" s="5">
        <f t="shared" si="113"/>
        <v>7.5943900016003936E-42</v>
      </c>
      <c r="Y124" s="5">
        <f t="shared" si="113"/>
        <v>8.7367068345736314E-42</v>
      </c>
      <c r="Z124" s="5">
        <f t="shared" si="113"/>
        <v>9.9590236675467228E-42</v>
      </c>
      <c r="AA124" s="5">
        <f t="shared" si="113"/>
        <v>1.1261340500519961E-41</v>
      </c>
      <c r="AB124" s="5">
        <f t="shared" si="112"/>
        <v>1.2643657333493206E-41</v>
      </c>
      <c r="AC124" s="5">
        <f t="shared" si="112"/>
        <v>1.4105974166466274E-41</v>
      </c>
      <c r="AD124" s="5">
        <f t="shared" si="112"/>
        <v>1.5648290999439519E-41</v>
      </c>
      <c r="AE124" s="5">
        <f t="shared" si="112"/>
        <v>1.728709315101735E-41</v>
      </c>
      <c r="AF124" s="5">
        <f t="shared" si="112"/>
        <v>1.5663983141377892E-41</v>
      </c>
      <c r="AG124" s="5">
        <f t="shared" si="112"/>
        <v>1.4120873131738623E-41</v>
      </c>
      <c r="AH124" s="5">
        <f t="shared" si="112"/>
        <v>1.2657763122099169E-41</v>
      </c>
      <c r="AI124" s="5">
        <f t="shared" si="112"/>
        <v>1.1274653112459719E-41</v>
      </c>
      <c r="AJ124" s="5">
        <f t="shared" si="112"/>
        <v>9.9715431028202744E-42</v>
      </c>
      <c r="AK124" s="5">
        <f t="shared" si="112"/>
        <v>8.7484330931809779E-42</v>
      </c>
      <c r="AL124" s="5">
        <f t="shared" si="112"/>
        <v>7.6053230835415351E-42</v>
      </c>
      <c r="AM124" s="5">
        <f t="shared" si="112"/>
        <v>6.5422130739020976E-42</v>
      </c>
      <c r="AN124" s="5">
        <f t="shared" si="112"/>
        <v>5.5591030642627782E-42</v>
      </c>
      <c r="AO124" s="5">
        <f t="shared" si="112"/>
        <v>4.6559930546233419E-42</v>
      </c>
      <c r="AP124" s="5">
        <f t="shared" si="112"/>
        <v>3.8328830449839102E-42</v>
      </c>
      <c r="AQ124" s="5">
        <f t="shared" si="115"/>
        <v>3.0897730353444839E-42</v>
      </c>
      <c r="AR124" s="5">
        <f t="shared" si="115"/>
        <v>2.4266630257051381E-42</v>
      </c>
      <c r="AS124" s="5">
        <f t="shared" si="115"/>
        <v>1.8435530160657129E-42</v>
      </c>
      <c r="AT124" s="5">
        <f t="shared" si="115"/>
        <v>1.3404430064262929E-42</v>
      </c>
      <c r="AU124" s="5">
        <f t="shared" si="115"/>
        <v>9.1733299678687842E-43</v>
      </c>
      <c r="AV124" s="5">
        <f t="shared" si="115"/>
        <v>5.7422298714750567E-43</v>
      </c>
      <c r="AW124" s="5">
        <f t="shared" si="115"/>
        <v>3.1111297750809205E-43</v>
      </c>
      <c r="AX124" s="5">
        <f t="shared" si="115"/>
        <v>1.280029678686838E-43</v>
      </c>
      <c r="AY124" s="5">
        <f t="shared" si="115"/>
        <v>2.4892958229280843E-44</v>
      </c>
      <c r="AZ124" s="5">
        <f t="shared" si="115"/>
        <v>1.782948589881162E-45</v>
      </c>
      <c r="BA124" s="5">
        <f t="shared" si="115"/>
        <v>5.8672938950479198E-44</v>
      </c>
      <c r="BB124" s="5">
        <f t="shared" si="115"/>
        <v>1.9556292931108254E-43</v>
      </c>
      <c r="BC124" s="5">
        <f t="shared" si="115"/>
        <v>4.1245291967166028E-43</v>
      </c>
      <c r="BD124" s="5">
        <f t="shared" si="115"/>
        <v>7.0934291003226463E-43</v>
      </c>
      <c r="BE124" s="5">
        <f t="shared" si="115"/>
        <v>1.0862329003928743E-42</v>
      </c>
      <c r="BF124" s="5">
        <f t="shared" si="115"/>
        <v>1.5431228907534891E-42</v>
      </c>
      <c r="BG124" s="5">
        <f t="shared" si="114"/>
        <v>2.08001288111404E-42</v>
      </c>
      <c r="BH124" s="5">
        <f t="shared" si="114"/>
        <v>2.6969028714746561E-42</v>
      </c>
      <c r="BI124" s="5">
        <f t="shared" si="114"/>
        <v>3.3937928618352772E-42</v>
      </c>
      <c r="BJ124" s="5">
        <f t="shared" si="114"/>
        <v>4.1706828521959039E-42</v>
      </c>
      <c r="BK124" s="5">
        <f t="shared" si="114"/>
        <v>5.0275728425564277E-42</v>
      </c>
      <c r="BL124" s="5">
        <f t="shared" si="114"/>
        <v>5.9644628329170556E-42</v>
      </c>
      <c r="BM124" s="5">
        <f t="shared" si="114"/>
        <v>6.9813528232776882E-42</v>
      </c>
      <c r="BN124" s="5">
        <f t="shared" si="114"/>
        <v>8.0782428136381898E-42</v>
      </c>
      <c r="BO124" s="5">
        <f t="shared" si="114"/>
        <v>9.2551328039988229E-42</v>
      </c>
      <c r="BP124" s="5">
        <f t="shared" si="114"/>
        <v>1.0512022794359463E-41</v>
      </c>
      <c r="BQ124" s="5">
        <f t="shared" si="114"/>
        <v>1.1848912784720108E-41</v>
      </c>
      <c r="BR124" s="5">
        <f t="shared" si="114"/>
        <v>1.3265802775080581E-41</v>
      </c>
      <c r="BS124" s="5">
        <f t="shared" si="114"/>
        <v>1.4762692765441226E-41</v>
      </c>
      <c r="BT124" s="5">
        <f t="shared" si="114"/>
        <v>1.6339582755801879E-41</v>
      </c>
      <c r="BU124" s="5">
        <f t="shared" si="114"/>
        <v>1.7996472746162535E-41</v>
      </c>
      <c r="BV124" s="5">
        <f t="shared" si="119"/>
        <v>1.9733362736522981E-41</v>
      </c>
      <c r="BW124" s="5">
        <f t="shared" si="119"/>
        <v>2.1617002645582641E-41</v>
      </c>
      <c r="BX124" s="5">
        <f t="shared" si="119"/>
        <v>1.9797239105964379E-41</v>
      </c>
      <c r="BY124" s="5">
        <f t="shared" si="119"/>
        <v>1.8057475566346124E-41</v>
      </c>
      <c r="BZ124" s="5">
        <f t="shared" si="119"/>
        <v>1.6397712026728069E-41</v>
      </c>
      <c r="CA124" s="5">
        <f t="shared" si="119"/>
        <v>1.4817948487109814E-41</v>
      </c>
      <c r="CB124" s="5">
        <f t="shared" si="119"/>
        <v>1.3318184947491566E-41</v>
      </c>
      <c r="CC124" s="5">
        <f t="shared" si="119"/>
        <v>1.1898421407873322E-41</v>
      </c>
      <c r="CD124" s="5">
        <f t="shared" si="119"/>
        <v>1.0558657868255239E-41</v>
      </c>
      <c r="CE124" s="5">
        <f t="shared" si="119"/>
        <v>9.2988943286369967E-42</v>
      </c>
      <c r="CF124" s="5">
        <f t="shared" si="119"/>
        <v>8.1191307890187586E-42</v>
      </c>
      <c r="CG124" s="5">
        <f t="shared" si="119"/>
        <v>7.0193672494006544E-42</v>
      </c>
      <c r="CH124" s="5">
        <f t="shared" si="119"/>
        <v>5.999603709782418E-42</v>
      </c>
      <c r="CI124" s="5">
        <f t="shared" si="119"/>
        <v>5.0598401701641863E-42</v>
      </c>
      <c r="CJ124" s="5">
        <f t="shared" si="119"/>
        <v>4.2000766305459606E-42</v>
      </c>
      <c r="CK124" s="5">
        <f t="shared" si="119"/>
        <v>3.4203130909278288E-42</v>
      </c>
      <c r="CL124" s="5">
        <f t="shared" si="118"/>
        <v>2.7205495513096038E-42</v>
      </c>
      <c r="CM124" s="5">
        <f t="shared" si="118"/>
        <v>2.1007860116913843E-42</v>
      </c>
      <c r="CN124" s="5">
        <f t="shared" si="118"/>
        <v>1.56102247207317E-42</v>
      </c>
      <c r="CO124" s="5">
        <f t="shared" si="118"/>
        <v>1.1012589324550116E-42</v>
      </c>
      <c r="CP124" s="5">
        <f t="shared" si="118"/>
        <v>7.2149539283679837E-43</v>
      </c>
      <c r="CQ124" s="5">
        <f t="shared" si="118"/>
        <v>4.2173185321859028E-43</v>
      </c>
      <c r="CR124" s="5">
        <f t="shared" si="118"/>
        <v>2.0196831360038762E-43</v>
      </c>
      <c r="CS124" s="5">
        <f t="shared" si="118"/>
        <v>6.2204773982202281E-44</v>
      </c>
      <c r="CT124" s="5">
        <f t="shared" si="118"/>
        <v>2.4412343640006033E-45</v>
      </c>
      <c r="CU124" s="5">
        <f t="shared" si="118"/>
        <v>2.2677694745804232E-44</v>
      </c>
      <c r="CV124" s="5">
        <f t="shared" si="118"/>
        <v>1.2291415512759629E-43</v>
      </c>
      <c r="CW124" s="5">
        <f t="shared" si="118"/>
        <v>3.0315061550940093E-43</v>
      </c>
      <c r="CX124" s="5">
        <f t="shared" si="118"/>
        <v>5.6338707589121089E-43</v>
      </c>
      <c r="CY124" s="5">
        <f t="shared" si="118"/>
        <v>9.0362353627302604E-43</v>
      </c>
      <c r="CZ124" s="5">
        <f t="shared" si="118"/>
        <v>1.3238599966547913E-42</v>
      </c>
      <c r="DA124" s="5">
        <f t="shared" si="117"/>
        <v>1.8240964570366074E-42</v>
      </c>
      <c r="DB124" s="5">
        <f t="shared" si="117"/>
        <v>2.4043329174184291E-42</v>
      </c>
      <c r="DC124" s="5">
        <f t="shared" si="117"/>
        <v>3.0645693778002561E-42</v>
      </c>
      <c r="DD124" s="5">
        <f t="shared" si="117"/>
        <v>3.8048058381819945E-42</v>
      </c>
      <c r="DE124" s="5">
        <f t="shared" si="117"/>
        <v>4.6250422985638223E-42</v>
      </c>
      <c r="DF124" s="5">
        <f t="shared" si="117"/>
        <v>5.5252787589456555E-42</v>
      </c>
      <c r="DG124" s="5">
        <f t="shared" si="117"/>
        <v>6.5055152193273711E-42</v>
      </c>
      <c r="DH124" s="5">
        <f t="shared" si="117"/>
        <v>7.5657516797092047E-42</v>
      </c>
    </row>
    <row r="125" spans="2:112" x14ac:dyDescent="0.25">
      <c r="B125" s="5">
        <f>'goccia (15)'!S18</f>
        <v>3.3808245104444681E-18</v>
      </c>
      <c r="D125">
        <f t="shared" si="99"/>
        <v>157</v>
      </c>
      <c r="E125" s="5">
        <f t="shared" si="90"/>
        <v>3.3808245104444681E-18</v>
      </c>
      <c r="F125" s="107">
        <f t="shared" si="91"/>
        <v>33.80824510444468</v>
      </c>
      <c r="G125" s="35"/>
      <c r="H125" s="100">
        <f t="shared" si="92"/>
        <v>1.5367384138383946E-19</v>
      </c>
      <c r="I125" s="35"/>
      <c r="J125" s="6"/>
      <c r="L125" s="5">
        <f t="shared" si="113"/>
        <v>9.0458381006568772E-42</v>
      </c>
      <c r="M125" s="5">
        <f t="shared" si="113"/>
        <v>1.0288890092927038E-41</v>
      </c>
      <c r="N125" s="5">
        <f t="shared" si="113"/>
        <v>1.0718037406539945E-41</v>
      </c>
      <c r="O125" s="5">
        <f t="shared" si="113"/>
        <v>9.448500853004115E-42</v>
      </c>
      <c r="P125" s="5">
        <f t="shared" si="113"/>
        <v>8.2589642994682917E-42</v>
      </c>
      <c r="Q125" s="5">
        <f t="shared" si="113"/>
        <v>7.1494277459324724E-42</v>
      </c>
      <c r="R125" s="5">
        <f t="shared" si="113"/>
        <v>6.1198911923967783E-42</v>
      </c>
      <c r="S125" s="5">
        <f t="shared" si="113"/>
        <v>5.1703546388609608E-42</v>
      </c>
      <c r="T125" s="5">
        <f t="shared" si="113"/>
        <v>4.300818085325148E-42</v>
      </c>
      <c r="U125" s="5">
        <f t="shared" si="113"/>
        <v>3.5112815317893411E-42</v>
      </c>
      <c r="V125" s="5">
        <f t="shared" si="113"/>
        <v>2.80174497825362E-42</v>
      </c>
      <c r="W125" s="5">
        <f t="shared" si="113"/>
        <v>2.1722084247178136E-42</v>
      </c>
      <c r="X125" s="5">
        <f t="shared" si="113"/>
        <v>1.622671871182013E-42</v>
      </c>
      <c r="Y125" s="5">
        <f t="shared" si="113"/>
        <v>1.1531353176462175E-42</v>
      </c>
      <c r="Z125" s="5">
        <f t="shared" si="113"/>
        <v>7.6359876411046938E-43</v>
      </c>
      <c r="AA125" s="5">
        <f t="shared" si="113"/>
        <v>4.5406221057467478E-43</v>
      </c>
      <c r="AB125" s="5">
        <f t="shared" si="112"/>
        <v>2.245256570388856E-43</v>
      </c>
      <c r="AC125" s="5">
        <f t="shared" si="112"/>
        <v>7.4989103503114886E-44</v>
      </c>
      <c r="AD125" s="5">
        <f t="shared" si="112"/>
        <v>5.4525499673266766E-45</v>
      </c>
      <c r="AE125" s="5">
        <f t="shared" si="112"/>
        <v>1.5915996431543779E-44</v>
      </c>
      <c r="AF125" s="5">
        <f t="shared" si="112"/>
        <v>1.0637944289576619E-43</v>
      </c>
      <c r="AG125" s="5">
        <f t="shared" si="112"/>
        <v>2.768428893599686E-43</v>
      </c>
      <c r="AH125" s="5">
        <f t="shared" si="112"/>
        <v>5.27306335824192E-43</v>
      </c>
      <c r="AI125" s="5">
        <f t="shared" si="112"/>
        <v>8.5776978228842071E-43</v>
      </c>
      <c r="AJ125" s="5">
        <f t="shared" si="112"/>
        <v>1.2682332287526547E-42</v>
      </c>
      <c r="AK125" s="5">
        <f t="shared" si="112"/>
        <v>1.7586966752168301E-42</v>
      </c>
      <c r="AL125" s="5">
        <f t="shared" si="112"/>
        <v>2.3291601216810654E-42</v>
      </c>
      <c r="AM125" s="5">
        <f t="shared" si="112"/>
        <v>2.9796235681453057E-42</v>
      </c>
      <c r="AN125" s="5">
        <f t="shared" si="112"/>
        <v>3.7100870146094582E-42</v>
      </c>
      <c r="AO125" s="5">
        <f t="shared" si="112"/>
        <v>4.5205504610736997E-42</v>
      </c>
      <c r="AP125" s="5">
        <f t="shared" si="112"/>
        <v>5.4110139075379464E-42</v>
      </c>
      <c r="AQ125" s="5">
        <f t="shared" si="115"/>
        <v>6.3814773540021979E-42</v>
      </c>
      <c r="AR125" s="5">
        <f t="shared" si="115"/>
        <v>7.431940800466324E-42</v>
      </c>
      <c r="AS125" s="5">
        <f t="shared" si="115"/>
        <v>8.5624042469305779E-42</v>
      </c>
      <c r="AT125" s="5">
        <f t="shared" si="115"/>
        <v>9.7728676933948358E-42</v>
      </c>
      <c r="AU125" s="5">
        <f t="shared" si="115"/>
        <v>1.1063331139859099E-41</v>
      </c>
      <c r="AV125" s="5">
        <f t="shared" si="115"/>
        <v>1.2433794586323198E-41</v>
      </c>
      <c r="AW125" s="5">
        <f t="shared" si="115"/>
        <v>1.2899901985912994E-41</v>
      </c>
      <c r="AX125" s="5">
        <f t="shared" si="115"/>
        <v>1.1503244644113562E-41</v>
      </c>
      <c r="AY125" s="5">
        <f t="shared" si="115"/>
        <v>1.0186587302314135E-41</v>
      </c>
      <c r="AZ125" s="5">
        <f t="shared" si="115"/>
        <v>8.9499299605148583E-42</v>
      </c>
      <c r="BA125" s="5">
        <f t="shared" si="115"/>
        <v>7.7932726187154339E-42</v>
      </c>
      <c r="BB125" s="5">
        <f t="shared" si="115"/>
        <v>6.7166152769160135E-42</v>
      </c>
      <c r="BC125" s="5">
        <f t="shared" si="115"/>
        <v>5.7199579351167145E-42</v>
      </c>
      <c r="BD125" s="5">
        <f t="shared" si="115"/>
        <v>4.803300593317296E-42</v>
      </c>
      <c r="BE125" s="5">
        <f t="shared" si="115"/>
        <v>3.9666432515178821E-42</v>
      </c>
      <c r="BF125" s="5">
        <f t="shared" si="115"/>
        <v>3.2099859097184743E-42</v>
      </c>
      <c r="BG125" s="5">
        <f t="shared" si="114"/>
        <v>2.5333285679191479E-42</v>
      </c>
      <c r="BH125" s="5">
        <f t="shared" si="114"/>
        <v>1.9366712261197408E-42</v>
      </c>
      <c r="BI125" s="5">
        <f t="shared" si="114"/>
        <v>1.4200138843203388E-42</v>
      </c>
      <c r="BJ125" s="5">
        <f t="shared" si="114"/>
        <v>9.8335654252094226E-43</v>
      </c>
      <c r="BK125" s="5">
        <f t="shared" si="114"/>
        <v>6.2669920072158915E-43</v>
      </c>
      <c r="BL125" s="5">
        <f t="shared" si="114"/>
        <v>3.5004185892219354E-43</v>
      </c>
      <c r="BM125" s="5">
        <f t="shared" si="114"/>
        <v>1.5338451712280328E-43</v>
      </c>
      <c r="BN125" s="5">
        <f t="shared" si="114"/>
        <v>3.6727175323427563E-44</v>
      </c>
      <c r="BO125" s="5">
        <f t="shared" si="114"/>
        <v>6.9833524038294962E-47</v>
      </c>
      <c r="BP125" s="5">
        <f t="shared" si="114"/>
        <v>4.3412491724654337E-44</v>
      </c>
      <c r="BQ125" s="5">
        <f t="shared" si="114"/>
        <v>1.667551499252757E-43</v>
      </c>
      <c r="BR125" s="5">
        <f t="shared" si="114"/>
        <v>3.7009780812587305E-43</v>
      </c>
      <c r="BS125" s="5">
        <f t="shared" si="114"/>
        <v>6.5344046632649545E-43</v>
      </c>
      <c r="BT125" s="5">
        <f t="shared" si="114"/>
        <v>1.0167831245271231E-42</v>
      </c>
      <c r="BU125" s="5">
        <f t="shared" si="114"/>
        <v>1.4601257827277562E-42</v>
      </c>
      <c r="BV125" s="5">
        <f t="shared" si="119"/>
        <v>1.9834684409283264E-42</v>
      </c>
      <c r="BW125" s="5">
        <f t="shared" si="119"/>
        <v>2.5868110991288829E-42</v>
      </c>
      <c r="BX125" s="5">
        <f t="shared" si="119"/>
        <v>3.2701537573295129E-42</v>
      </c>
      <c r="BY125" s="5">
        <f t="shared" si="119"/>
        <v>4.0334964155301479E-42</v>
      </c>
      <c r="BZ125" s="5">
        <f t="shared" si="119"/>
        <v>4.8768390737306819E-42</v>
      </c>
      <c r="CA125" s="5">
        <f t="shared" si="119"/>
        <v>5.800181731931318E-42</v>
      </c>
      <c r="CB125" s="5">
        <f t="shared" si="119"/>
        <v>6.8035243901319589E-42</v>
      </c>
      <c r="CC125" s="5">
        <f t="shared" si="119"/>
        <v>7.8868670483326051E-42</v>
      </c>
      <c r="CD125" s="5">
        <f t="shared" si="119"/>
        <v>9.0502097065331126E-42</v>
      </c>
      <c r="CE125" s="5">
        <f t="shared" si="119"/>
        <v>1.0293552364733761E-41</v>
      </c>
      <c r="CF125" s="5">
        <f t="shared" si="119"/>
        <v>1.1616895022934413E-41</v>
      </c>
      <c r="CG125" s="5">
        <f t="shared" si="119"/>
        <v>1.3020237681134897E-41</v>
      </c>
      <c r="CH125" s="5">
        <f t="shared" si="119"/>
        <v>1.450358033933555E-41</v>
      </c>
      <c r="CI125" s="5">
        <f t="shared" si="119"/>
        <v>1.6331503721469866E-41</v>
      </c>
      <c r="CJ125" s="5">
        <f t="shared" si="119"/>
        <v>1.4755013512580451E-41</v>
      </c>
      <c r="CK125" s="5">
        <f t="shared" si="119"/>
        <v>1.3258523303691216E-41</v>
      </c>
      <c r="CL125" s="5">
        <f t="shared" si="118"/>
        <v>1.1842033094801802E-41</v>
      </c>
      <c r="CM125" s="5">
        <f t="shared" si="118"/>
        <v>1.0505542885912394E-41</v>
      </c>
      <c r="CN125" s="5">
        <f t="shared" si="118"/>
        <v>9.2490526770229919E-42</v>
      </c>
      <c r="CO125" s="5">
        <f t="shared" si="118"/>
        <v>8.0725624681337301E-42</v>
      </c>
      <c r="CP125" s="5">
        <f t="shared" si="118"/>
        <v>6.9760722592443283E-42</v>
      </c>
      <c r="CQ125" s="5">
        <f t="shared" si="118"/>
        <v>5.9595820503549319E-42</v>
      </c>
      <c r="CR125" s="5">
        <f t="shared" si="118"/>
        <v>5.0230918414655408E-42</v>
      </c>
      <c r="CS125" s="5">
        <f t="shared" si="118"/>
        <v>4.1666016325762525E-42</v>
      </c>
      <c r="CT125" s="5">
        <f t="shared" si="118"/>
        <v>3.3901114236868626E-42</v>
      </c>
      <c r="CU125" s="5">
        <f t="shared" si="118"/>
        <v>2.6936212147974773E-42</v>
      </c>
      <c r="CV125" s="5">
        <f t="shared" si="118"/>
        <v>2.0771310059081669E-42</v>
      </c>
      <c r="CW125" s="5">
        <f t="shared" si="118"/>
        <v>1.5406407970187827E-42</v>
      </c>
      <c r="CX125" s="5">
        <f t="shared" si="118"/>
        <v>1.0841505881294039E-42</v>
      </c>
      <c r="CY125" s="5">
        <f t="shared" si="118"/>
        <v>7.0766037924003057E-43</v>
      </c>
      <c r="CZ125" s="5">
        <f t="shared" si="118"/>
        <v>4.1117017035069329E-43</v>
      </c>
      <c r="DA125" s="5">
        <f t="shared" si="117"/>
        <v>1.9467996146132077E-43</v>
      </c>
      <c r="DB125" s="5">
        <f t="shared" si="117"/>
        <v>5.8189752571953618E-44</v>
      </c>
      <c r="DC125" s="5">
        <f t="shared" si="117"/>
        <v>1.6995436825917687E-45</v>
      </c>
      <c r="DD125" s="5">
        <f t="shared" si="117"/>
        <v>2.5209334793227582E-44</v>
      </c>
      <c r="DE125" s="5">
        <f t="shared" si="117"/>
        <v>1.2871912590386673E-43</v>
      </c>
      <c r="DF125" s="5">
        <f t="shared" si="117"/>
        <v>3.1222891701451117E-43</v>
      </c>
      <c r="DG125" s="5">
        <f t="shared" si="117"/>
        <v>5.7573870812512439E-43</v>
      </c>
      <c r="DH125" s="5">
        <f t="shared" si="117"/>
        <v>9.1924849923576988E-43</v>
      </c>
    </row>
    <row r="126" spans="2:112" x14ac:dyDescent="0.25">
      <c r="B126" s="5">
        <f>'goccia (15)'!S19</f>
        <v>2.6353062998635999E-18</v>
      </c>
      <c r="D126">
        <f t="shared" si="99"/>
        <v>158</v>
      </c>
      <c r="E126" s="5">
        <f t="shared" si="90"/>
        <v>2.6353062998635999E-18</v>
      </c>
      <c r="F126" s="107">
        <f t="shared" si="91"/>
        <v>26.353062998635998</v>
      </c>
      <c r="G126" s="35"/>
      <c r="H126" s="100">
        <f t="shared" si="92"/>
        <v>1.5501801763903528E-19</v>
      </c>
      <c r="I126" s="35"/>
      <c r="J126" s="6"/>
      <c r="L126" s="5">
        <f t="shared" si="113"/>
        <v>1.2917514930057004E-41</v>
      </c>
      <c r="M126" s="5">
        <f t="shared" si="113"/>
        <v>1.4395152710865949E-41</v>
      </c>
      <c r="N126" s="5">
        <f t="shared" si="113"/>
        <v>1.5952790491674706E-41</v>
      </c>
      <c r="O126" s="5">
        <f t="shared" si="113"/>
        <v>1.9518879858826928E-41</v>
      </c>
      <c r="P126" s="5">
        <f t="shared" si="113"/>
        <v>1.7791672803212758E-41</v>
      </c>
      <c r="Q126" s="5">
        <f t="shared" si="113"/>
        <v>1.6144465747598593E-41</v>
      </c>
      <c r="R126" s="5">
        <f t="shared" si="113"/>
        <v>1.4577258691984617E-41</v>
      </c>
      <c r="S126" s="5">
        <f t="shared" si="113"/>
        <v>1.3090051636370452E-41</v>
      </c>
      <c r="T126" s="5">
        <f t="shared" si="113"/>
        <v>1.1682844580756293E-41</v>
      </c>
      <c r="U126" s="5">
        <f t="shared" si="113"/>
        <v>1.0355637525142139E-41</v>
      </c>
      <c r="V126" s="5">
        <f t="shared" si="113"/>
        <v>9.1084304695281363E-42</v>
      </c>
      <c r="W126" s="5">
        <f t="shared" si="113"/>
        <v>7.9412234139139836E-42</v>
      </c>
      <c r="X126" s="5">
        <f t="shared" si="113"/>
        <v>6.8540163582998362E-42</v>
      </c>
      <c r="Y126" s="5">
        <f t="shared" si="113"/>
        <v>5.8468093026856942E-42</v>
      </c>
      <c r="Z126" s="5">
        <f t="shared" si="113"/>
        <v>4.9196022470716633E-42</v>
      </c>
      <c r="AA126" s="5">
        <f t="shared" ref="AA126:AP141" si="120">IF($E126=0, 0, ($E126/ROUND($E126/AA$3,0)-AA$3)^2)</f>
        <v>4.0723951914575224E-42</v>
      </c>
      <c r="AB126" s="5">
        <f t="shared" si="120"/>
        <v>3.3051881358433869E-42</v>
      </c>
      <c r="AC126" s="5">
        <f t="shared" si="120"/>
        <v>2.6179810802293341E-42</v>
      </c>
      <c r="AD126" s="5">
        <f t="shared" si="120"/>
        <v>2.0107740246151993E-42</v>
      </c>
      <c r="AE126" s="5">
        <f t="shared" si="120"/>
        <v>1.4835669690010696E-42</v>
      </c>
      <c r="AF126" s="5">
        <f t="shared" si="120"/>
        <v>1.0363599133869455E-42</v>
      </c>
      <c r="AG126" s="5">
        <f t="shared" si="120"/>
        <v>6.6915285777286593E-43</v>
      </c>
      <c r="AH126" s="5">
        <f t="shared" si="120"/>
        <v>3.8194580215874276E-43</v>
      </c>
      <c r="AI126" s="5">
        <f t="shared" si="120"/>
        <v>1.7473874654462483E-43</v>
      </c>
      <c r="AJ126" s="5">
        <f t="shared" si="120"/>
        <v>4.7531690930512242E-44</v>
      </c>
      <c r="AK126" s="5">
        <f t="shared" si="120"/>
        <v>3.2463531640582726E-46</v>
      </c>
      <c r="AL126" s="5">
        <f t="shared" si="120"/>
        <v>3.3117579702294228E-44</v>
      </c>
      <c r="AM126" s="5">
        <f t="shared" si="120"/>
        <v>1.4591052408818794E-43</v>
      </c>
      <c r="AN126" s="5">
        <f t="shared" si="120"/>
        <v>3.3870346847405893E-43</v>
      </c>
      <c r="AO126" s="5">
        <f t="shared" si="120"/>
        <v>6.1149641285995361E-43</v>
      </c>
      <c r="AP126" s="5">
        <f t="shared" si="120"/>
        <v>9.6428935724585366E-43</v>
      </c>
      <c r="AQ126" s="5">
        <f t="shared" si="115"/>
        <v>1.3970823016317591E-42</v>
      </c>
      <c r="AR126" s="5">
        <f t="shared" si="115"/>
        <v>1.9098752460176031E-42</v>
      </c>
      <c r="AS126" s="5">
        <f t="shared" si="115"/>
        <v>2.5026681904035093E-42</v>
      </c>
      <c r="AT126" s="5">
        <f t="shared" si="115"/>
        <v>3.1754611347894208E-42</v>
      </c>
      <c r="AU126" s="5">
        <f t="shared" si="115"/>
        <v>3.9282540791753377E-42</v>
      </c>
      <c r="AV126" s="5">
        <f t="shared" si="115"/>
        <v>4.7610470235611554E-42</v>
      </c>
      <c r="AW126" s="5">
        <f t="shared" si="115"/>
        <v>5.6738399679470728E-42</v>
      </c>
      <c r="AX126" s="5">
        <f t="shared" si="115"/>
        <v>6.6666329123329968E-42</v>
      </c>
      <c r="AY126" s="5">
        <f t="shared" si="115"/>
        <v>7.7394258567189249E-42</v>
      </c>
      <c r="AZ126" s="5">
        <f t="shared" si="115"/>
        <v>8.8922188011047156E-42</v>
      </c>
      <c r="BA126" s="5">
        <f t="shared" si="115"/>
        <v>1.0125011745490645E-41</v>
      </c>
      <c r="BB126" s="5">
        <f t="shared" si="115"/>
        <v>1.1437804689876579E-41</v>
      </c>
      <c r="BC126" s="5">
        <f t="shared" si="115"/>
        <v>1.2830597634262347E-41</v>
      </c>
      <c r="BD126" s="5">
        <f t="shared" si="115"/>
        <v>1.4303390578648283E-41</v>
      </c>
      <c r="BE126" s="5">
        <f t="shared" si="115"/>
        <v>1.5856183523034224E-41</v>
      </c>
      <c r="BF126" s="5">
        <f t="shared" si="115"/>
        <v>1.7488976467420172E-41</v>
      </c>
      <c r="BG126" s="5">
        <f t="shared" si="114"/>
        <v>1.9201769411805912E-41</v>
      </c>
      <c r="BH126" s="5">
        <f t="shared" si="114"/>
        <v>2.099456235619186E-41</v>
      </c>
      <c r="BI126" s="5">
        <f t="shared" si="114"/>
        <v>2.4075152805755616E-41</v>
      </c>
      <c r="BJ126" s="5">
        <f t="shared" si="114"/>
        <v>2.2152495309165561E-41</v>
      </c>
      <c r="BK126" s="5">
        <f t="shared" si="114"/>
        <v>2.0309837812575726E-41</v>
      </c>
      <c r="BL126" s="5">
        <f t="shared" si="114"/>
        <v>1.8547180315985671E-41</v>
      </c>
      <c r="BM126" s="5">
        <f t="shared" si="114"/>
        <v>1.6864522819395623E-41</v>
      </c>
      <c r="BN126" s="5">
        <f t="shared" si="114"/>
        <v>1.5261865322805768E-41</v>
      </c>
      <c r="BO126" s="5">
        <f t="shared" si="114"/>
        <v>1.373920782621572E-41</v>
      </c>
      <c r="BP126" s="5">
        <f t="shared" si="114"/>
        <v>1.2296550329625676E-41</v>
      </c>
      <c r="BQ126" s="5">
        <f t="shared" si="114"/>
        <v>1.0933892833035639E-41</v>
      </c>
      <c r="BR126" s="5">
        <f t="shared" si="114"/>
        <v>9.6512353364457562E-42</v>
      </c>
      <c r="BS126" s="5">
        <f t="shared" si="114"/>
        <v>8.4485778398557196E-42</v>
      </c>
      <c r="BT126" s="5">
        <f t="shared" si="114"/>
        <v>7.3259203432656883E-42</v>
      </c>
      <c r="BU126" s="5">
        <f t="shared" si="114"/>
        <v>6.2832628466756624E-42</v>
      </c>
      <c r="BV126" s="5">
        <f t="shared" si="119"/>
        <v>5.3206053500857526E-42</v>
      </c>
      <c r="BW126" s="5">
        <f t="shared" si="119"/>
        <v>4.4379478534958285E-42</v>
      </c>
      <c r="BX126" s="5">
        <f t="shared" si="119"/>
        <v>3.6352903569057995E-42</v>
      </c>
      <c r="BY126" s="5">
        <f t="shared" si="119"/>
        <v>2.9126328603157752E-42</v>
      </c>
      <c r="BZ126" s="5">
        <f t="shared" si="119"/>
        <v>2.2699753637258291E-42</v>
      </c>
      <c r="CA126" s="5">
        <f t="shared" si="119"/>
        <v>1.7073178671358063E-42</v>
      </c>
      <c r="CB126" s="5">
        <f t="shared" si="119"/>
        <v>1.2246603705457886E-42</v>
      </c>
      <c r="CC126" s="5">
        <f t="shared" si="119"/>
        <v>8.2200287395577623E-43</v>
      </c>
      <c r="CD126" s="5">
        <f t="shared" si="119"/>
        <v>4.9934537736580316E-43</v>
      </c>
      <c r="CE126" s="5">
        <f t="shared" si="119"/>
        <v>2.5668788077579174E-43</v>
      </c>
      <c r="CF126" s="5">
        <f t="shared" si="119"/>
        <v>9.4030384185785645E-44</v>
      </c>
      <c r="CG126" s="5">
        <f t="shared" si="119"/>
        <v>1.1372887595790012E-44</v>
      </c>
      <c r="CH126" s="5">
        <f t="shared" si="119"/>
        <v>8.715391005784919E-45</v>
      </c>
      <c r="CI126" s="5">
        <f t="shared" si="119"/>
        <v>8.6057894415785137E-44</v>
      </c>
      <c r="CJ126" s="5">
        <f t="shared" si="119"/>
        <v>2.4340039782579066E-43</v>
      </c>
      <c r="CK126" s="5">
        <f t="shared" si="119"/>
        <v>4.8074290123576816E-43</v>
      </c>
      <c r="CL126" s="5">
        <f t="shared" si="118"/>
        <v>7.9808540464577459E-43</v>
      </c>
      <c r="CM126" s="5">
        <f t="shared" si="118"/>
        <v>1.1954279080557865E-42</v>
      </c>
      <c r="CN126" s="5">
        <f t="shared" si="118"/>
        <v>1.6727704114658036E-42</v>
      </c>
      <c r="CO126" s="5">
        <f t="shared" si="118"/>
        <v>2.2301129148757542E-42</v>
      </c>
      <c r="CP126" s="5">
        <f t="shared" si="118"/>
        <v>2.8674554182857723E-42</v>
      </c>
      <c r="CQ126" s="5">
        <f t="shared" si="118"/>
        <v>3.5847979216957961E-42</v>
      </c>
      <c r="CR126" s="5">
        <f t="shared" si="118"/>
        <v>4.3821404251058248E-42</v>
      </c>
      <c r="CS126" s="5">
        <f t="shared" si="118"/>
        <v>5.2594829285157481E-42</v>
      </c>
      <c r="CT126" s="5">
        <f t="shared" si="118"/>
        <v>6.216825431925778E-42</v>
      </c>
      <c r="CU126" s="5">
        <f t="shared" si="118"/>
        <v>7.2541679353358132E-42</v>
      </c>
      <c r="CV126" s="5">
        <f t="shared" si="118"/>
        <v>8.3715104387457136E-42</v>
      </c>
      <c r="CW126" s="5">
        <f t="shared" si="118"/>
        <v>9.5688529421557506E-42</v>
      </c>
      <c r="CX126" s="5">
        <f t="shared" si="118"/>
        <v>1.0846195445565792E-41</v>
      </c>
      <c r="CY126" s="5">
        <f t="shared" si="118"/>
        <v>1.2203537948975839E-41</v>
      </c>
      <c r="CZ126" s="5">
        <f t="shared" si="118"/>
        <v>1.3640880452385713E-41</v>
      </c>
      <c r="DA126" s="5">
        <f t="shared" si="117"/>
        <v>1.5158222955795761E-41</v>
      </c>
      <c r="DB126" s="5">
        <f t="shared" si="117"/>
        <v>1.6755565459205813E-41</v>
      </c>
      <c r="DC126" s="5">
        <f t="shared" si="117"/>
        <v>1.8432907962615872E-41</v>
      </c>
      <c r="DD126" s="5">
        <f t="shared" si="117"/>
        <v>2.0190250466025718E-41</v>
      </c>
      <c r="DE126" s="5">
        <f t="shared" si="117"/>
        <v>2.2027592969435778E-41</v>
      </c>
      <c r="DF126" s="5">
        <f t="shared" si="117"/>
        <v>2.3944935472845841E-41</v>
      </c>
      <c r="DG126" s="5">
        <f t="shared" si="117"/>
        <v>2.5942277976255666E-41</v>
      </c>
      <c r="DH126" s="5">
        <f t="shared" si="117"/>
        <v>2.8019620479665733E-41</v>
      </c>
    </row>
    <row r="127" spans="2:112" x14ac:dyDescent="0.25">
      <c r="B127" s="5">
        <f>'goccia (16)'!M16</f>
        <v>3.1678281976181859E-18</v>
      </c>
      <c r="D127">
        <f t="shared" si="99"/>
        <v>161</v>
      </c>
      <c r="E127" s="5">
        <f t="shared" si="90"/>
        <v>3.1678281976181859E-18</v>
      </c>
      <c r="F127" s="107">
        <f t="shared" si="91"/>
        <v>31.678281976181861</v>
      </c>
      <c r="G127" s="35"/>
      <c r="H127" s="100">
        <f t="shared" si="92"/>
        <v>1.5084896179134218E-19</v>
      </c>
      <c r="I127" s="35"/>
      <c r="J127" s="6"/>
      <c r="L127" s="5">
        <f t="shared" ref="L127:AA142" si="121">IF($E127=0, 0, ($E127/ROUND($E127/L$3,0)-L$3)^2)</f>
        <v>7.2073612315893096E-43</v>
      </c>
      <c r="M127" s="5">
        <f t="shared" si="121"/>
        <v>4.2115140662204854E-43</v>
      </c>
      <c r="N127" s="5">
        <f t="shared" si="121"/>
        <v>2.01566690085193E-43</v>
      </c>
      <c r="O127" s="5">
        <f t="shared" si="121"/>
        <v>6.1981973548311536E-44</v>
      </c>
      <c r="P127" s="5">
        <f t="shared" si="121"/>
        <v>2.397257011435381E-45</v>
      </c>
      <c r="Q127" s="5">
        <f t="shared" si="121"/>
        <v>2.2812540474564535E-44</v>
      </c>
      <c r="R127" s="5">
        <f t="shared" si="121"/>
        <v>1.2322782393768209E-43</v>
      </c>
      <c r="S127" s="5">
        <f t="shared" si="121"/>
        <v>3.0364310740081223E-43</v>
      </c>
      <c r="T127" s="5">
        <f t="shared" si="121"/>
        <v>5.6405839086394773E-43</v>
      </c>
      <c r="U127" s="5">
        <f t="shared" si="121"/>
        <v>9.0447367432708854E-43</v>
      </c>
      <c r="V127" s="5">
        <f t="shared" si="121"/>
        <v>1.3248889577901791E-42</v>
      </c>
      <c r="W127" s="5">
        <f t="shared" si="121"/>
        <v>1.825304241253321E-42</v>
      </c>
      <c r="X127" s="5">
        <f t="shared" si="121"/>
        <v>2.405719524716468E-42</v>
      </c>
      <c r="Y127" s="5">
        <f t="shared" si="121"/>
        <v>3.0661348081796206E-42</v>
      </c>
      <c r="Z127" s="5">
        <f t="shared" si="121"/>
        <v>3.8065500916426839E-42</v>
      </c>
      <c r="AA127" s="5">
        <f t="shared" si="121"/>
        <v>4.6269653751058374E-42</v>
      </c>
      <c r="AB127" s="5">
        <f t="shared" si="120"/>
        <v>5.5273806585689961E-42</v>
      </c>
      <c r="AC127" s="5">
        <f t="shared" si="120"/>
        <v>6.5077959420320379E-42</v>
      </c>
      <c r="AD127" s="5">
        <f t="shared" si="120"/>
        <v>7.5682112254951965E-42</v>
      </c>
      <c r="AE127" s="5">
        <f t="shared" si="120"/>
        <v>8.7086265089583618E-42</v>
      </c>
      <c r="AF127" s="5">
        <f t="shared" si="120"/>
        <v>9.9290417924215323E-42</v>
      </c>
      <c r="AG127" s="5">
        <f t="shared" si="120"/>
        <v>1.1229457075884546E-41</v>
      </c>
      <c r="AH127" s="5">
        <f t="shared" si="120"/>
        <v>1.2609872359347717E-41</v>
      </c>
      <c r="AI127" s="5">
        <f t="shared" si="120"/>
        <v>1.4374788885056653E-41</v>
      </c>
      <c r="AJ127" s="5">
        <f t="shared" si="120"/>
        <v>1.2898224932692887E-41</v>
      </c>
      <c r="AK127" s="5">
        <f t="shared" si="120"/>
        <v>1.1501660980329287E-41</v>
      </c>
      <c r="AL127" s="5">
        <f t="shared" si="120"/>
        <v>1.0185097027965522E-41</v>
      </c>
      <c r="AM127" s="5">
        <f t="shared" si="120"/>
        <v>8.9485330756017626E-42</v>
      </c>
      <c r="AN127" s="5">
        <f t="shared" si="120"/>
        <v>7.791969123238141E-42</v>
      </c>
      <c r="AO127" s="5">
        <f t="shared" si="120"/>
        <v>6.7154051708743819E-42</v>
      </c>
      <c r="AP127" s="5">
        <f t="shared" si="120"/>
        <v>5.7188412185106282E-42</v>
      </c>
      <c r="AQ127" s="5">
        <f t="shared" si="115"/>
        <v>4.8022772661468791E-42</v>
      </c>
      <c r="AR127" s="5">
        <f t="shared" si="115"/>
        <v>3.9657133137832317E-42</v>
      </c>
      <c r="AS127" s="5">
        <f t="shared" si="115"/>
        <v>3.2091493614194838E-42</v>
      </c>
      <c r="AT127" s="5">
        <f t="shared" si="115"/>
        <v>2.5325854090557415E-42</v>
      </c>
      <c r="AU127" s="5">
        <f t="shared" si="115"/>
        <v>1.9360214566920046E-42</v>
      </c>
      <c r="AV127" s="5">
        <f t="shared" si="115"/>
        <v>1.4194575043283301E-42</v>
      </c>
      <c r="AW127" s="5">
        <f t="shared" si="115"/>
        <v>9.8289355196459389E-43</v>
      </c>
      <c r="AX127" s="5">
        <f t="shared" si="115"/>
        <v>6.2632959960086315E-43</v>
      </c>
      <c r="AY127" s="5">
        <f t="shared" si="115"/>
        <v>3.4976564723713763E-43</v>
      </c>
      <c r="AZ127" s="5">
        <f t="shared" si="115"/>
        <v>1.5320169487343626E-43</v>
      </c>
      <c r="BA127" s="5">
        <f t="shared" si="115"/>
        <v>3.6637742509711756E-44</v>
      </c>
      <c r="BB127" s="5">
        <f t="shared" si="115"/>
        <v>7.3790145992551997E-47</v>
      </c>
      <c r="BC127" s="5">
        <f t="shared" si="115"/>
        <v>4.3509837782268618E-44</v>
      </c>
      <c r="BD127" s="5">
        <f t="shared" si="115"/>
        <v>1.6694588541855041E-43</v>
      </c>
      <c r="BE127" s="5">
        <f t="shared" si="115"/>
        <v>3.7038193305483752E-43</v>
      </c>
      <c r="BF127" s="5">
        <f t="shared" si="115"/>
        <v>6.5381798069112993E-43</v>
      </c>
      <c r="BG127" s="5">
        <f t="shared" si="114"/>
        <v>1.0172540283273791E-42</v>
      </c>
      <c r="BH127" s="5">
        <f t="shared" si="114"/>
        <v>1.4606900759636726E-42</v>
      </c>
      <c r="BI127" s="5">
        <f t="shared" si="114"/>
        <v>1.9841261235999713E-42</v>
      </c>
      <c r="BJ127" s="5">
        <f t="shared" si="114"/>
        <v>2.5875621712362751E-42</v>
      </c>
      <c r="BK127" s="5">
        <f t="shared" si="114"/>
        <v>3.2709982188724975E-42</v>
      </c>
      <c r="BL127" s="5">
        <f t="shared" si="114"/>
        <v>4.0344342665088027E-42</v>
      </c>
      <c r="BM127" s="5">
        <f t="shared" si="114"/>
        <v>4.8778703141451126E-42</v>
      </c>
      <c r="BN127" s="5">
        <f t="shared" si="114"/>
        <v>5.8013063617813131E-42</v>
      </c>
      <c r="BO127" s="5">
        <f t="shared" si="114"/>
        <v>6.8047424094176242E-42</v>
      </c>
      <c r="BP127" s="5">
        <f t="shared" si="114"/>
        <v>7.8881784570539405E-42</v>
      </c>
      <c r="BQ127" s="5">
        <f t="shared" si="114"/>
        <v>9.0516145046902622E-42</v>
      </c>
      <c r="BR127" s="5">
        <f t="shared" si="114"/>
        <v>1.0295050552326435E-41</v>
      </c>
      <c r="BS127" s="5">
        <f t="shared" si="114"/>
        <v>1.1618486599962757E-41</v>
      </c>
      <c r="BT127" s="5">
        <f t="shared" si="114"/>
        <v>1.3021922647599086E-41</v>
      </c>
      <c r="BU127" s="5">
        <f t="shared" si="114"/>
        <v>1.4505358695235419E-41</v>
      </c>
      <c r="BV127" s="5">
        <f t="shared" si="119"/>
        <v>1.6068794742871565E-41</v>
      </c>
      <c r="BW127" s="5">
        <f t="shared" si="119"/>
        <v>1.7038731805089366E-41</v>
      </c>
      <c r="BX127" s="5">
        <f t="shared" si="119"/>
        <v>1.5427611855232761E-41</v>
      </c>
      <c r="BY127" s="5">
        <f t="shared" si="119"/>
        <v>1.3896491905376164E-41</v>
      </c>
      <c r="BZ127" s="5">
        <f t="shared" si="119"/>
        <v>1.2445371955519741E-41</v>
      </c>
      <c r="CA127" s="5">
        <f t="shared" si="119"/>
        <v>1.1074252005663145E-41</v>
      </c>
      <c r="CB127" s="5">
        <f t="shared" si="119"/>
        <v>9.7831320558065537E-42</v>
      </c>
      <c r="CC127" s="5">
        <f t="shared" si="119"/>
        <v>8.5720121059499686E-42</v>
      </c>
      <c r="CD127" s="5">
        <f t="shared" si="119"/>
        <v>7.4408921560935189E-42</v>
      </c>
      <c r="CE127" s="5">
        <f t="shared" si="119"/>
        <v>6.3897722062369343E-42</v>
      </c>
      <c r="CF127" s="5">
        <f t="shared" si="119"/>
        <v>5.4186522563803544E-42</v>
      </c>
      <c r="CG127" s="5">
        <f t="shared" si="119"/>
        <v>4.5275323065238825E-42</v>
      </c>
      <c r="CH127" s="5">
        <f t="shared" si="119"/>
        <v>3.7164123566673043E-42</v>
      </c>
      <c r="CI127" s="5">
        <f t="shared" si="119"/>
        <v>2.9852924068107309E-42</v>
      </c>
      <c r="CJ127" s="5">
        <f t="shared" si="119"/>
        <v>2.3341724569541628E-42</v>
      </c>
      <c r="CK127" s="5">
        <f t="shared" si="119"/>
        <v>1.7630525070976642E-42</v>
      </c>
      <c r="CL127" s="5">
        <f t="shared" si="118"/>
        <v>1.2719325572410974E-42</v>
      </c>
      <c r="CM127" s="5">
        <f t="shared" si="118"/>
        <v>8.6081260738453562E-43</v>
      </c>
      <c r="CN127" s="5">
        <f t="shared" si="118"/>
        <v>5.2969265752797936E-43</v>
      </c>
      <c r="CO127" s="5">
        <f t="shared" si="118"/>
        <v>2.7857270767145377E-43</v>
      </c>
      <c r="CP127" s="5">
        <f t="shared" si="118"/>
        <v>1.0745275781489842E-43</v>
      </c>
      <c r="CQ127" s="5">
        <f t="shared" si="118"/>
        <v>1.6332807958348399E-44</v>
      </c>
      <c r="CR127" s="5">
        <f t="shared" si="118"/>
        <v>5.2128581018036862E-45</v>
      </c>
      <c r="CS127" s="5">
        <f t="shared" si="118"/>
        <v>7.4092908245251184E-44</v>
      </c>
      <c r="CT127" s="5">
        <f t="shared" si="118"/>
        <v>2.2297295838870746E-43</v>
      </c>
      <c r="CU127" s="5">
        <f t="shared" si="118"/>
        <v>4.5185300853216905E-43</v>
      </c>
      <c r="CV127" s="5">
        <f t="shared" si="118"/>
        <v>7.6073305867559404E-43</v>
      </c>
      <c r="CW127" s="5">
        <f t="shared" si="118"/>
        <v>1.1496131088190566E-42</v>
      </c>
      <c r="CX127" s="5">
        <f t="shared" si="118"/>
        <v>1.6184931589625246E-42</v>
      </c>
      <c r="CY127" s="5">
        <f t="shared" si="118"/>
        <v>2.1673732091059978E-42</v>
      </c>
      <c r="CZ127" s="5">
        <f t="shared" si="118"/>
        <v>2.7962532592493957E-42</v>
      </c>
      <c r="DA127" s="5">
        <f t="shared" si="117"/>
        <v>3.50513330939287E-42</v>
      </c>
      <c r="DB127" s="5">
        <f t="shared" si="117"/>
        <v>4.2940133595363491E-42</v>
      </c>
      <c r="DC127" s="5">
        <f t="shared" si="117"/>
        <v>5.1628934096798341E-42</v>
      </c>
      <c r="DD127" s="5">
        <f t="shared" si="117"/>
        <v>6.1117734598232059E-42</v>
      </c>
      <c r="DE127" s="5">
        <f t="shared" si="117"/>
        <v>7.1406535099666914E-42</v>
      </c>
      <c r="DF127" s="5">
        <f t="shared" si="117"/>
        <v>8.2495335601101823E-42</v>
      </c>
      <c r="DG127" s="5">
        <f t="shared" si="117"/>
        <v>9.4384136102535306E-42</v>
      </c>
      <c r="DH127" s="5">
        <f t="shared" si="117"/>
        <v>1.0707293660397023E-41</v>
      </c>
    </row>
    <row r="128" spans="2:112" x14ac:dyDescent="0.25">
      <c r="B128" s="5">
        <f>'goccia (16)'!M17</f>
        <v>3.0508152846804819E-18</v>
      </c>
      <c r="D128">
        <f t="shared" si="99"/>
        <v>162</v>
      </c>
      <c r="E128" s="5">
        <f t="shared" si="90"/>
        <v>3.0508152846804819E-18</v>
      </c>
      <c r="F128" s="107">
        <f t="shared" si="91"/>
        <v>30.508152846804819</v>
      </c>
      <c r="G128" s="35"/>
      <c r="H128" s="100">
        <f t="shared" si="92"/>
        <v>1.525407642340241E-19</v>
      </c>
      <c r="I128" s="35"/>
      <c r="J128" s="6"/>
      <c r="L128" s="5">
        <f t="shared" si="121"/>
        <v>6.4554828928960892E-42</v>
      </c>
      <c r="M128" s="5">
        <f t="shared" si="121"/>
        <v>5.4791771992864168E-42</v>
      </c>
      <c r="N128" s="5">
        <f t="shared" si="121"/>
        <v>4.5828715056768529E-42</v>
      </c>
      <c r="O128" s="5">
        <f t="shared" si="121"/>
        <v>3.7665658120671809E-42</v>
      </c>
      <c r="P128" s="5">
        <f t="shared" si="121"/>
        <v>3.030260118457515E-42</v>
      </c>
      <c r="Q128" s="5">
        <f t="shared" si="121"/>
        <v>2.373954424847854E-42</v>
      </c>
      <c r="R128" s="5">
        <f t="shared" si="121"/>
        <v>1.7976487312382631E-42</v>
      </c>
      <c r="S128" s="5">
        <f t="shared" si="121"/>
        <v>1.3013430376286032E-42</v>
      </c>
      <c r="T128" s="5">
        <f t="shared" si="121"/>
        <v>8.8503734401894875E-43</v>
      </c>
      <c r="U128" s="5">
        <f t="shared" si="121"/>
        <v>5.4873165040929953E-43</v>
      </c>
      <c r="V128" s="5">
        <f t="shared" si="121"/>
        <v>2.9242595679968165E-43</v>
      </c>
      <c r="W128" s="5">
        <f t="shared" si="121"/>
        <v>1.161202631900334E-43</v>
      </c>
      <c r="X128" s="5">
        <f t="shared" si="121"/>
        <v>1.9814569580390468E-44</v>
      </c>
      <c r="Y128" s="5">
        <f t="shared" si="121"/>
        <v>3.5088759707528514E-45</v>
      </c>
      <c r="Z128" s="5">
        <f t="shared" si="121"/>
        <v>6.7203182361108064E-44</v>
      </c>
      <c r="AA128" s="5">
        <f t="shared" si="121"/>
        <v>2.1089748875147142E-43</v>
      </c>
      <c r="AB128" s="5">
        <f t="shared" si="120"/>
        <v>4.3459179514184012E-43</v>
      </c>
      <c r="AC128" s="5">
        <f t="shared" si="120"/>
        <v>7.3828610153217279E-43</v>
      </c>
      <c r="AD128" s="5">
        <f t="shared" si="120"/>
        <v>1.1219804079225424E-42</v>
      </c>
      <c r="AE128" s="5">
        <f t="shared" si="120"/>
        <v>1.5856747143129176E-42</v>
      </c>
      <c r="AF128" s="5">
        <f t="shared" si="120"/>
        <v>2.1293690207032979E-42</v>
      </c>
      <c r="AG128" s="5">
        <f t="shared" si="120"/>
        <v>2.7530633270936036E-42</v>
      </c>
      <c r="AH128" s="5">
        <f t="shared" si="120"/>
        <v>3.4567576334839847E-42</v>
      </c>
      <c r="AI128" s="5">
        <f t="shared" si="120"/>
        <v>4.2404519398743711E-42</v>
      </c>
      <c r="AJ128" s="5">
        <f t="shared" si="120"/>
        <v>5.1041462462647636E-42</v>
      </c>
      <c r="AK128" s="5">
        <f t="shared" si="120"/>
        <v>6.0478405526550416E-42</v>
      </c>
      <c r="AL128" s="5">
        <f t="shared" si="120"/>
        <v>7.0715348590454345E-42</v>
      </c>
      <c r="AM128" s="5">
        <f t="shared" si="120"/>
        <v>8.1752291654358328E-42</v>
      </c>
      <c r="AN128" s="5">
        <f t="shared" si="120"/>
        <v>9.3589234718260899E-42</v>
      </c>
      <c r="AO128" s="5">
        <f t="shared" si="120"/>
        <v>1.0622617778216489E-41</v>
      </c>
      <c r="AP128" s="5">
        <f t="shared" si="120"/>
        <v>1.1966312084606894E-41</v>
      </c>
      <c r="AQ128" s="5">
        <f t="shared" si="115"/>
        <v>1.3390006390997303E-41</v>
      </c>
      <c r="AR128" s="5">
        <f t="shared" si="115"/>
        <v>1.4893700697387533E-41</v>
      </c>
      <c r="AS128" s="5">
        <f t="shared" si="115"/>
        <v>1.5754751145258043E-41</v>
      </c>
      <c r="AT128" s="5">
        <f t="shared" si="115"/>
        <v>1.4207060941458369E-41</v>
      </c>
      <c r="AU128" s="5">
        <f t="shared" si="115"/>
        <v>1.2739370737658703E-41</v>
      </c>
      <c r="AV128" s="5">
        <f t="shared" si="115"/>
        <v>1.1351680533859202E-41</v>
      </c>
      <c r="AW128" s="5">
        <f t="shared" si="115"/>
        <v>1.0043990330059537E-41</v>
      </c>
      <c r="AX128" s="5">
        <f t="shared" si="115"/>
        <v>8.8163001262598759E-42</v>
      </c>
      <c r="AY128" s="5">
        <f t="shared" si="115"/>
        <v>7.6686099224602203E-42</v>
      </c>
      <c r="AZ128" s="5">
        <f t="shared" si="115"/>
        <v>6.6009197186606935E-42</v>
      </c>
      <c r="BA128" s="5">
        <f t="shared" si="115"/>
        <v>5.613229514861039E-42</v>
      </c>
      <c r="BB128" s="5">
        <f t="shared" si="115"/>
        <v>4.7055393110613898E-42</v>
      </c>
      <c r="BC128" s="5">
        <f t="shared" si="115"/>
        <v>3.8778491072618402E-42</v>
      </c>
      <c r="BD128" s="5">
        <f t="shared" si="115"/>
        <v>3.1301589034621921E-42</v>
      </c>
      <c r="BE128" s="5">
        <f t="shared" si="115"/>
        <v>2.4624686996625491E-42</v>
      </c>
      <c r="BF128" s="5">
        <f t="shared" si="115"/>
        <v>1.8747784958629114E-42</v>
      </c>
      <c r="BG128" s="5">
        <f t="shared" si="114"/>
        <v>1.3670882920633354E-42</v>
      </c>
      <c r="BH128" s="5">
        <f t="shared" si="114"/>
        <v>9.3939808826369863E-43</v>
      </c>
      <c r="BI128" s="5">
        <f t="shared" si="114"/>
        <v>5.9170788446406731E-43</v>
      </c>
      <c r="BJ128" s="5">
        <f t="shared" si="114"/>
        <v>3.2401768066444121E-43</v>
      </c>
      <c r="BK128" s="5">
        <f t="shared" si="114"/>
        <v>1.3632747686483825E-43</v>
      </c>
      <c r="BL128" s="5">
        <f t="shared" si="114"/>
        <v>2.8637273065213195E-44</v>
      </c>
      <c r="BM128" s="5">
        <f t="shared" si="114"/>
        <v>9.470692655934461E-46</v>
      </c>
      <c r="BN128" s="5">
        <f t="shared" si="114"/>
        <v>5.3256865465967895E-44</v>
      </c>
      <c r="BO128" s="5">
        <f t="shared" si="114"/>
        <v>1.8556666166634914E-43</v>
      </c>
      <c r="BP128" s="5">
        <f t="shared" si="114"/>
        <v>3.9787645786673566E-43</v>
      </c>
      <c r="BQ128" s="5">
        <f t="shared" si="114"/>
        <v>6.9018625406712757E-43</v>
      </c>
      <c r="BR128" s="5">
        <f t="shared" si="114"/>
        <v>1.0624960502674751E-42</v>
      </c>
      <c r="BS128" s="5">
        <f t="shared" si="114"/>
        <v>1.514805846467868E-42</v>
      </c>
      <c r="BT128" s="5">
        <f t="shared" si="114"/>
        <v>2.0471156426682662E-42</v>
      </c>
      <c r="BU128" s="5">
        <f t="shared" si="114"/>
        <v>2.6594254388686698E-42</v>
      </c>
      <c r="BV128" s="5">
        <f t="shared" si="119"/>
        <v>3.3517352350689904E-42</v>
      </c>
      <c r="BW128" s="5">
        <f t="shared" si="119"/>
        <v>4.1240450312692973E-42</v>
      </c>
      <c r="BX128" s="5">
        <f t="shared" si="119"/>
        <v>4.9763548274696974E-42</v>
      </c>
      <c r="BY128" s="5">
        <f t="shared" si="119"/>
        <v>5.9086646236701023E-42</v>
      </c>
      <c r="BZ128" s="5">
        <f t="shared" si="119"/>
        <v>6.9209744198703869E-42</v>
      </c>
      <c r="CA128" s="5">
        <f t="shared" si="119"/>
        <v>8.0132842160707929E-42</v>
      </c>
      <c r="CB128" s="5">
        <f t="shared" si="119"/>
        <v>9.1855940122712055E-42</v>
      </c>
      <c r="CC128" s="5">
        <f t="shared" si="119"/>
        <v>1.0437903808471622E-41</v>
      </c>
      <c r="CD128" s="5">
        <f t="shared" si="119"/>
        <v>1.177021360467188E-41</v>
      </c>
      <c r="CE128" s="5">
        <f t="shared" si="119"/>
        <v>1.3182523400872297E-41</v>
      </c>
      <c r="CF128" s="5">
        <f t="shared" si="119"/>
        <v>1.4674833197072721E-41</v>
      </c>
      <c r="CG128" s="5">
        <f t="shared" si="119"/>
        <v>1.6247142993272955E-41</v>
      </c>
      <c r="CH128" s="5">
        <f t="shared" si="119"/>
        <v>1.7899452789473379E-41</v>
      </c>
      <c r="CI128" s="5">
        <f t="shared" si="119"/>
        <v>2.0157747648109248E-41</v>
      </c>
      <c r="CJ128" s="5">
        <f t="shared" si="119"/>
        <v>1.8401852432987361E-41</v>
      </c>
      <c r="CK128" s="5">
        <f t="shared" si="119"/>
        <v>1.6725957217865679E-41</v>
      </c>
      <c r="CL128" s="5">
        <f t="shared" si="118"/>
        <v>1.5130062002743795E-41</v>
      </c>
      <c r="CM128" s="5">
        <f t="shared" si="118"/>
        <v>1.3614166787621914E-41</v>
      </c>
      <c r="CN128" s="5">
        <f t="shared" si="118"/>
        <v>1.2178271572500041E-41</v>
      </c>
      <c r="CO128" s="5">
        <f t="shared" si="118"/>
        <v>1.0822376357378329E-41</v>
      </c>
      <c r="CP128" s="5">
        <f t="shared" si="118"/>
        <v>9.5464811422564563E-42</v>
      </c>
      <c r="CQ128" s="5">
        <f t="shared" si="118"/>
        <v>8.3505859271345885E-42</v>
      </c>
      <c r="CR128" s="5">
        <f t="shared" si="118"/>
        <v>7.2346907120127261E-42</v>
      </c>
      <c r="CS128" s="5">
        <f t="shared" si="118"/>
        <v>6.1987954968909888E-42</v>
      </c>
      <c r="CT128" s="5">
        <f t="shared" si="118"/>
        <v>5.2429002817691275E-42</v>
      </c>
      <c r="CU128" s="5">
        <f t="shared" si="118"/>
        <v>4.3670050666472716E-42</v>
      </c>
      <c r="CV128" s="5">
        <f t="shared" si="118"/>
        <v>3.5711098515255115E-42</v>
      </c>
      <c r="CW128" s="5">
        <f t="shared" si="118"/>
        <v>2.8552146364036563E-42</v>
      </c>
      <c r="CX128" s="5">
        <f t="shared" si="118"/>
        <v>2.2193194212818062E-42</v>
      </c>
      <c r="CY128" s="5">
        <f t="shared" si="118"/>
        <v>1.6634242061599618E-42</v>
      </c>
      <c r="CZ128" s="5">
        <f t="shared" si="118"/>
        <v>1.1875289910381749E-42</v>
      </c>
      <c r="DA128" s="5">
        <f t="shared" si="117"/>
        <v>7.9163377591633146E-43</v>
      </c>
      <c r="DB128" s="5">
        <f t="shared" si="117"/>
        <v>4.7573856079449309E-43</v>
      </c>
      <c r="DC128" s="5">
        <f t="shared" si="117"/>
        <v>2.3984334567266018E-43</v>
      </c>
      <c r="DD128" s="5">
        <f t="shared" si="117"/>
        <v>8.3948130550846458E-44</v>
      </c>
      <c r="DE128" s="5">
        <f t="shared" si="117"/>
        <v>8.0529154290144899E-45</v>
      </c>
      <c r="DF128" s="5">
        <f t="shared" si="117"/>
        <v>1.2157700307187832E-44</v>
      </c>
      <c r="DG128" s="5">
        <f t="shared" si="117"/>
        <v>9.6262485185351552E-44</v>
      </c>
      <c r="DH128" s="5">
        <f t="shared" si="117"/>
        <v>2.603672700635259E-43</v>
      </c>
    </row>
    <row r="129" spans="2:112" x14ac:dyDescent="0.25">
      <c r="B129" s="5">
        <f>'goccia (16)'!M18</f>
        <v>2.995283732777841E-18</v>
      </c>
      <c r="D129">
        <f t="shared" si="99"/>
        <v>163</v>
      </c>
      <c r="E129" s="5">
        <f t="shared" si="90"/>
        <v>2.995283732777841E-18</v>
      </c>
      <c r="F129" s="107">
        <f t="shared" si="91"/>
        <v>29.952837327778411</v>
      </c>
      <c r="G129" s="35"/>
      <c r="H129" s="69">
        <f t="shared" si="92"/>
        <v>1.4976418663889204E-19</v>
      </c>
      <c r="I129" s="35"/>
      <c r="J129" s="6"/>
      <c r="L129" s="5">
        <f t="shared" si="121"/>
        <v>5.5607941277030902E-44</v>
      </c>
      <c r="M129" s="5">
        <f t="shared" si="121"/>
        <v>1.8993328572021881E-43</v>
      </c>
      <c r="N129" s="5">
        <f t="shared" si="121"/>
        <v>4.0425863016338136E-43</v>
      </c>
      <c r="O129" s="5">
        <f t="shared" si="121"/>
        <v>6.9858397460657024E-43</v>
      </c>
      <c r="P129" s="5">
        <f t="shared" si="121"/>
        <v>1.0729093190497644E-42</v>
      </c>
      <c r="Q129" s="5">
        <f t="shared" si="121"/>
        <v>1.527234663492964E-42</v>
      </c>
      <c r="R129" s="5">
        <f t="shared" si="121"/>
        <v>2.0615600079360996E-42</v>
      </c>
      <c r="S129" s="5">
        <f t="shared" si="121"/>
        <v>2.6758853523793E-42</v>
      </c>
      <c r="T129" s="5">
        <f t="shared" si="121"/>
        <v>3.3702106968225062E-42</v>
      </c>
      <c r="U129" s="5">
        <f t="shared" si="121"/>
        <v>4.144536041265717E-42</v>
      </c>
      <c r="V129" s="5">
        <f t="shared" si="121"/>
        <v>4.9988613857088261E-42</v>
      </c>
      <c r="W129" s="5">
        <f t="shared" si="121"/>
        <v>5.933186730152038E-42</v>
      </c>
      <c r="X129" s="5">
        <f t="shared" si="121"/>
        <v>6.947512074595256E-42</v>
      </c>
      <c r="Y129" s="5">
        <f t="shared" si="121"/>
        <v>8.041837419038478E-42</v>
      </c>
      <c r="Z129" s="5">
        <f t="shared" si="121"/>
        <v>9.21616276348156E-42</v>
      </c>
      <c r="AA129" s="5">
        <f t="shared" si="121"/>
        <v>1.0470488107924784E-41</v>
      </c>
      <c r="AB129" s="5">
        <f t="shared" si="120"/>
        <v>1.1804813452368012E-41</v>
      </c>
      <c r="AC129" s="5">
        <f t="shared" si="120"/>
        <v>1.3219138796811071E-41</v>
      </c>
      <c r="AD129" s="5">
        <f t="shared" si="120"/>
        <v>1.4713464141254301E-41</v>
      </c>
      <c r="AE129" s="5">
        <f t="shared" si="120"/>
        <v>1.4795656500672832E-41</v>
      </c>
      <c r="AF129" s="5">
        <f t="shared" si="120"/>
        <v>1.3297051600086651E-41</v>
      </c>
      <c r="AG129" s="5">
        <f t="shared" si="120"/>
        <v>1.1878446699500646E-41</v>
      </c>
      <c r="AH129" s="5">
        <f t="shared" si="120"/>
        <v>1.0539841798914469E-41</v>
      </c>
      <c r="AI129" s="5">
        <f t="shared" si="120"/>
        <v>9.2812368983282984E-42</v>
      </c>
      <c r="AJ129" s="5">
        <f t="shared" si="120"/>
        <v>8.1026319977421319E-42</v>
      </c>
      <c r="AK129" s="5">
        <f t="shared" si="120"/>
        <v>7.0040270971560982E-42</v>
      </c>
      <c r="AL129" s="5">
        <f t="shared" si="120"/>
        <v>5.9854221965699335E-42</v>
      </c>
      <c r="AM129" s="5">
        <f t="shared" si="120"/>
        <v>5.0468172959837734E-42</v>
      </c>
      <c r="AN129" s="5">
        <f t="shared" si="120"/>
        <v>4.1882123953977175E-42</v>
      </c>
      <c r="AO129" s="5">
        <f t="shared" si="120"/>
        <v>3.4096074948115587E-42</v>
      </c>
      <c r="AP129" s="5">
        <f t="shared" si="120"/>
        <v>2.7110025942254054E-42</v>
      </c>
      <c r="AQ129" s="5">
        <f t="shared" si="115"/>
        <v>2.0923976936392572E-42</v>
      </c>
      <c r="AR129" s="5">
        <f t="shared" si="115"/>
        <v>1.5537927930531743E-42</v>
      </c>
      <c r="AS129" s="5">
        <f t="shared" si="115"/>
        <v>1.095187892467027E-42</v>
      </c>
      <c r="AT129" s="5">
        <f t="shared" si="115"/>
        <v>7.1658299188088516E-43</v>
      </c>
      <c r="AU129" s="5">
        <f t="shared" si="115"/>
        <v>4.1797809129474853E-43</v>
      </c>
      <c r="AV129" s="5">
        <f t="shared" si="115"/>
        <v>1.993731907086388E-43</v>
      </c>
      <c r="AW129" s="5">
        <f t="shared" si="115"/>
        <v>6.07682901225032E-44</v>
      </c>
      <c r="AX129" s="5">
        <f t="shared" si="115"/>
        <v>2.1633895363729301E-45</v>
      </c>
      <c r="AY129" s="5">
        <f t="shared" si="115"/>
        <v>2.3558488950247969E-44</v>
      </c>
      <c r="AZ129" s="5">
        <f t="shared" si="115"/>
        <v>1.249535883641113E-43</v>
      </c>
      <c r="BA129" s="5">
        <f t="shared" si="115"/>
        <v>3.0634868777798734E-43</v>
      </c>
      <c r="BB129" s="5">
        <f t="shared" si="115"/>
        <v>5.6774378719186864E-43</v>
      </c>
      <c r="BC129" s="5">
        <f t="shared" si="115"/>
        <v>9.0913888660570936E-43</v>
      </c>
      <c r="BD129" s="5">
        <f t="shared" si="115"/>
        <v>1.3305339860195917E-42</v>
      </c>
      <c r="BE129" s="5">
        <f t="shared" si="115"/>
        <v>1.8319290854334793E-42</v>
      </c>
      <c r="BF129" s="5">
        <f t="shared" ref="BF129:BU144" si="122">IF($E129=0, 0, ($E129/ROUND($E129/BF$3,0)-BF$3)^2)</f>
        <v>2.4133241848473724E-42</v>
      </c>
      <c r="BG129" s="5">
        <f t="shared" si="122"/>
        <v>3.0747192842611861E-42</v>
      </c>
      <c r="BH129" s="5">
        <f t="shared" si="122"/>
        <v>3.8161143836750803E-42</v>
      </c>
      <c r="BI129" s="5">
        <f t="shared" si="122"/>
        <v>4.6375094830889792E-42</v>
      </c>
      <c r="BJ129" s="5">
        <f t="shared" si="122"/>
        <v>5.5389045825028841E-42</v>
      </c>
      <c r="BK129" s="5">
        <f t="shared" si="122"/>
        <v>6.5202996819166713E-42</v>
      </c>
      <c r="BL129" s="5">
        <f t="shared" si="122"/>
        <v>7.5816947813305767E-42</v>
      </c>
      <c r="BM129" s="5">
        <f t="shared" si="122"/>
        <v>8.7230898807444874E-42</v>
      </c>
      <c r="BN129" s="5">
        <f t="shared" si="122"/>
        <v>9.9444849801582518E-42</v>
      </c>
      <c r="BO129" s="5">
        <f t="shared" si="122"/>
        <v>1.1245880079572163E-41</v>
      </c>
      <c r="BP129" s="5">
        <f t="shared" si="122"/>
        <v>1.2627275178986081E-41</v>
      </c>
      <c r="BQ129" s="5">
        <f t="shared" si="122"/>
        <v>1.4088670278400003E-41</v>
      </c>
      <c r="BR129" s="5">
        <f t="shared" si="122"/>
        <v>1.563006537781374E-41</v>
      </c>
      <c r="BS129" s="5">
        <f t="shared" si="122"/>
        <v>1.7251460477227665E-41</v>
      </c>
      <c r="BT129" s="5">
        <f t="shared" si="122"/>
        <v>1.9400957664160772E-41</v>
      </c>
      <c r="BU129" s="5">
        <f t="shared" si="122"/>
        <v>1.7679096935764249E-41</v>
      </c>
      <c r="BV129" s="5">
        <f t="shared" si="119"/>
        <v>1.6037236207367927E-41</v>
      </c>
      <c r="BW129" s="5">
        <f t="shared" si="119"/>
        <v>1.4475375478971589E-41</v>
      </c>
      <c r="BX129" s="5">
        <f t="shared" si="119"/>
        <v>1.2993514750575064E-41</v>
      </c>
      <c r="BY129" s="5">
        <f t="shared" si="119"/>
        <v>1.1591654022178545E-41</v>
      </c>
      <c r="BZ129" s="5">
        <f t="shared" si="119"/>
        <v>1.0269793293782186E-41</v>
      </c>
      <c r="CA129" s="5">
        <f t="shared" si="119"/>
        <v>9.0279325653856678E-42</v>
      </c>
      <c r="CB129" s="5">
        <f t="shared" si="119"/>
        <v>7.8660718369891549E-42</v>
      </c>
      <c r="CC129" s="5">
        <f t="shared" si="119"/>
        <v>6.7842111085926473E-42</v>
      </c>
      <c r="CD129" s="5">
        <f t="shared" si="119"/>
        <v>5.7823503801962611E-42</v>
      </c>
      <c r="CE129" s="5">
        <f t="shared" si="119"/>
        <v>4.8604896517997547E-42</v>
      </c>
      <c r="CF129" s="5">
        <f t="shared" si="119"/>
        <v>4.0186289234032536E-42</v>
      </c>
      <c r="CG129" s="5">
        <f t="shared" si="119"/>
        <v>3.2567681950068446E-42</v>
      </c>
      <c r="CH129" s="5">
        <f t="shared" si="119"/>
        <v>2.5749074666103443E-42</v>
      </c>
      <c r="CI129" s="5">
        <f t="shared" si="119"/>
        <v>1.9730467382138494E-42</v>
      </c>
      <c r="CJ129" s="5">
        <f t="shared" si="119"/>
        <v>1.4511860098173598E-42</v>
      </c>
      <c r="CK129" s="5">
        <f t="shared" si="119"/>
        <v>1.0093252814209238E-42</v>
      </c>
      <c r="CL129" s="5">
        <f t="shared" si="118"/>
        <v>6.4746455302443516E-43</v>
      </c>
      <c r="CM129" s="5">
        <f t="shared" si="118"/>
        <v>3.6560382462795189E-43</v>
      </c>
      <c r="CN129" s="5">
        <f t="shared" si="118"/>
        <v>1.6374309623147389E-43</v>
      </c>
      <c r="CO129" s="5">
        <f t="shared" si="118"/>
        <v>4.1882367835011044E-44</v>
      </c>
      <c r="CP129" s="5">
        <f t="shared" si="118"/>
        <v>2.1639438534036126E-47</v>
      </c>
      <c r="CQ129" s="5">
        <f t="shared" si="118"/>
        <v>3.8160911042062343E-44</v>
      </c>
      <c r="CR129" s="5">
        <f t="shared" si="118"/>
        <v>1.5630018264559595E-43</v>
      </c>
      <c r="CS129" s="5">
        <f t="shared" si="118"/>
        <v>3.5443945424910623E-43</v>
      </c>
      <c r="CT129" s="5">
        <f t="shared" si="118"/>
        <v>6.3257872585264081E-43</v>
      </c>
      <c r="CU129" s="5">
        <f t="shared" si="118"/>
        <v>9.9071799745618069E-43</v>
      </c>
      <c r="CV129" s="5">
        <f t="shared" si="118"/>
        <v>1.4288572690596684E-42</v>
      </c>
      <c r="CW129" s="5">
        <f t="shared" si="118"/>
        <v>1.9469965406632094E-42</v>
      </c>
      <c r="CX129" s="5">
        <f t="shared" si="118"/>
        <v>2.5451358122667555E-42</v>
      </c>
      <c r="CY129" s="5">
        <f t="shared" si="118"/>
        <v>3.2232750838703068E-42</v>
      </c>
      <c r="CZ129" s="5">
        <f t="shared" si="118"/>
        <v>3.981414355473768E-42</v>
      </c>
      <c r="DA129" s="5">
        <f t="shared" si="117"/>
        <v>4.8195536270773205E-42</v>
      </c>
      <c r="DB129" s="5">
        <f t="shared" si="117"/>
        <v>5.7376928986808783E-42</v>
      </c>
      <c r="DC129" s="5">
        <f t="shared" si="117"/>
        <v>6.7358321702844409E-42</v>
      </c>
      <c r="DD129" s="5">
        <f t="shared" si="117"/>
        <v>7.813971441887875E-42</v>
      </c>
      <c r="DE129" s="5">
        <f t="shared" si="117"/>
        <v>8.9721107134914393E-42</v>
      </c>
      <c r="DF129" s="5">
        <f t="shared" si="117"/>
        <v>1.0210249985095009E-41</v>
      </c>
      <c r="DG129" s="5">
        <f t="shared" si="117"/>
        <v>1.152838925669842E-41</v>
      </c>
      <c r="DH129" s="5">
        <f t="shared" si="117"/>
        <v>1.292652852830199E-41</v>
      </c>
    </row>
    <row r="130" spans="2:112" x14ac:dyDescent="0.25">
      <c r="B130" s="5">
        <f>'goccia (16)'!M19</f>
        <v>3.5750331346413987E-18</v>
      </c>
      <c r="D130">
        <f t="shared" si="99"/>
        <v>164</v>
      </c>
      <c r="E130" s="5">
        <f t="shared" si="90"/>
        <v>3.5750331346413987E-18</v>
      </c>
      <c r="F130" s="107">
        <f t="shared" si="91"/>
        <v>35.750331346413986</v>
      </c>
      <c r="G130" s="35"/>
      <c r="H130" s="100">
        <f t="shared" si="92"/>
        <v>1.554362232452782E-19</v>
      </c>
      <c r="I130" s="35"/>
      <c r="J130" s="6"/>
      <c r="L130" s="5">
        <f t="shared" si="121"/>
        <v>1.0821950795738035E-42</v>
      </c>
      <c r="M130" s="5">
        <f t="shared" si="121"/>
        <v>1.5383095022171699E-42</v>
      </c>
      <c r="N130" s="5">
        <f t="shared" si="121"/>
        <v>2.0744239248604726E-42</v>
      </c>
      <c r="O130" s="5">
        <f t="shared" si="121"/>
        <v>2.6905383475038399E-42</v>
      </c>
      <c r="P130" s="5">
        <f t="shared" si="121"/>
        <v>3.3866527701472129E-42</v>
      </c>
      <c r="Q130" s="5">
        <f t="shared" si="121"/>
        <v>4.162767192790591E-42</v>
      </c>
      <c r="R130" s="5">
        <f t="shared" si="121"/>
        <v>5.0188816154338666E-42</v>
      </c>
      <c r="S130" s="5">
        <f t="shared" si="121"/>
        <v>5.9549960380772458E-42</v>
      </c>
      <c r="T130" s="5">
        <f t="shared" si="121"/>
        <v>6.9711104607206303E-42</v>
      </c>
      <c r="U130" s="5">
        <f t="shared" si="121"/>
        <v>8.0672248833640201E-42</v>
      </c>
      <c r="V130" s="5">
        <f t="shared" si="121"/>
        <v>9.2433393060072687E-42</v>
      </c>
      <c r="W130" s="5">
        <f t="shared" si="121"/>
        <v>1.0473140893278954E-41</v>
      </c>
      <c r="X130" s="5">
        <f t="shared" si="121"/>
        <v>9.2186515951676346E-42</v>
      </c>
      <c r="Y130" s="5">
        <f t="shared" si="121"/>
        <v>8.0441622970563202E-42</v>
      </c>
      <c r="Z130" s="5">
        <f t="shared" si="121"/>
        <v>6.9496729989451387E-42</v>
      </c>
      <c r="AA130" s="5">
        <f t="shared" si="121"/>
        <v>5.9351837008338248E-42</v>
      </c>
      <c r="AB130" s="5">
        <f t="shared" si="120"/>
        <v>5.0006944027225169E-42</v>
      </c>
      <c r="AC130" s="5">
        <f t="shared" si="120"/>
        <v>4.1462051046113125E-42</v>
      </c>
      <c r="AD130" s="5">
        <f t="shared" si="120"/>
        <v>3.3717158065000051E-42</v>
      </c>
      <c r="AE130" s="5">
        <f t="shared" si="120"/>
        <v>2.6772265083887034E-42</v>
      </c>
      <c r="AF130" s="5">
        <f t="shared" si="120"/>
        <v>2.062737210277407E-42</v>
      </c>
      <c r="AG130" s="5">
        <f t="shared" si="120"/>
        <v>1.5282479121661752E-42</v>
      </c>
      <c r="AH130" s="5">
        <f t="shared" si="120"/>
        <v>1.0737586140548798E-42</v>
      </c>
      <c r="AI130" s="5">
        <f t="shared" si="120"/>
        <v>6.9926931594358969E-43</v>
      </c>
      <c r="AJ130" s="5">
        <f t="shared" si="120"/>
        <v>4.0478001783230479E-43</v>
      </c>
      <c r="AK130" s="5">
        <f t="shared" si="120"/>
        <v>1.9029071972104623E-43</v>
      </c>
      <c r="AL130" s="5">
        <f t="shared" si="120"/>
        <v>5.5801421609762368E-44</v>
      </c>
      <c r="AM130" s="5">
        <f t="shared" si="120"/>
        <v>1.3121234984838099E-45</v>
      </c>
      <c r="AN130" s="5">
        <f t="shared" si="120"/>
        <v>2.6822825387202672E-44</v>
      </c>
      <c r="AO130" s="5">
        <f t="shared" si="120"/>
        <v>1.323335272759251E-43</v>
      </c>
      <c r="AP130" s="5">
        <f t="shared" si="120"/>
        <v>3.1784422916465285E-43</v>
      </c>
      <c r="AQ130" s="5">
        <f t="shared" ref="AQ130:BF145" si="123">IF($E130=0, 0, ($E130/ROUND($E130/AQ$3,0)-AQ$3)^2)</f>
        <v>5.8335493105338588E-43</v>
      </c>
      <c r="AR130" s="5">
        <f t="shared" si="123"/>
        <v>9.2886563294207793E-43</v>
      </c>
      <c r="AS130" s="5">
        <f t="shared" si="123"/>
        <v>1.354376334830812E-42</v>
      </c>
      <c r="AT130" s="5">
        <f t="shared" si="123"/>
        <v>1.8598870367195512E-42</v>
      </c>
      <c r="AU130" s="5">
        <f t="shared" si="123"/>
        <v>2.4453977386082961E-42</v>
      </c>
      <c r="AV130" s="5">
        <f t="shared" si="123"/>
        <v>3.1109084404969612E-42</v>
      </c>
      <c r="AW130" s="5">
        <f t="shared" si="123"/>
        <v>3.8564191423857069E-42</v>
      </c>
      <c r="AX130" s="5">
        <f t="shared" si="123"/>
        <v>4.6819298442744579E-42</v>
      </c>
      <c r="AY130" s="5">
        <f t="shared" si="123"/>
        <v>5.5874405461632137E-42</v>
      </c>
      <c r="AZ130" s="5">
        <f t="shared" si="123"/>
        <v>6.5729512480518518E-42</v>
      </c>
      <c r="BA130" s="5">
        <f t="shared" si="123"/>
        <v>7.6384619499406093E-42</v>
      </c>
      <c r="BB130" s="5">
        <f t="shared" si="123"/>
        <v>8.7839726518293721E-42</v>
      </c>
      <c r="BC130" s="5">
        <f t="shared" si="123"/>
        <v>1.0009483353717987E-41</v>
      </c>
      <c r="BD130" s="5">
        <f t="shared" si="123"/>
        <v>1.1314994055606751E-41</v>
      </c>
      <c r="BE130" s="5">
        <f t="shared" si="123"/>
        <v>1.2260545108842571E-41</v>
      </c>
      <c r="BF130" s="5">
        <f t="shared" si="123"/>
        <v>1.0899942660817104E-41</v>
      </c>
      <c r="BG130" s="5">
        <f t="shared" si="122"/>
        <v>9.6193402127917906E-42</v>
      </c>
      <c r="BH130" s="5">
        <f t="shared" si="122"/>
        <v>8.418737764766323E-42</v>
      </c>
      <c r="BI130" s="5">
        <f t="shared" si="122"/>
        <v>7.2981353167408607E-42</v>
      </c>
      <c r="BJ130" s="5">
        <f t="shared" si="122"/>
        <v>6.2575328687154051E-42</v>
      </c>
      <c r="BK130" s="5">
        <f t="shared" si="122"/>
        <v>5.2969304206900644E-42</v>
      </c>
      <c r="BL130" s="5">
        <f t="shared" si="122"/>
        <v>4.4163279726646086E-42</v>
      </c>
      <c r="BM130" s="5">
        <f t="shared" si="122"/>
        <v>3.6157255246391581E-42</v>
      </c>
      <c r="BN130" s="5">
        <f t="shared" si="122"/>
        <v>2.8951230766137952E-42</v>
      </c>
      <c r="BO130" s="5">
        <f t="shared" si="122"/>
        <v>2.2545206285883458E-42</v>
      </c>
      <c r="BP130" s="5">
        <f t="shared" si="122"/>
        <v>1.6939181805629018E-42</v>
      </c>
      <c r="BQ130" s="5">
        <f t="shared" si="122"/>
        <v>1.2133157325374633E-42</v>
      </c>
      <c r="BR130" s="5">
        <f t="shared" si="122"/>
        <v>8.1271328451207337E-43</v>
      </c>
      <c r="BS130" s="5">
        <f t="shared" si="122"/>
        <v>4.9211083648663577E-43</v>
      </c>
      <c r="BT130" s="5">
        <f t="shared" si="122"/>
        <v>2.5150838846120339E-43</v>
      </c>
      <c r="BU130" s="5">
        <f t="shared" si="122"/>
        <v>9.0905940435776376E-44</v>
      </c>
      <c r="BV130" s="5">
        <f t="shared" si="119"/>
        <v>1.0303492410359554E-44</v>
      </c>
      <c r="BW130" s="5">
        <f t="shared" si="119"/>
        <v>9.7010443849287782E-45</v>
      </c>
      <c r="BX130" s="5">
        <f t="shared" si="119"/>
        <v>8.9098596359498431E-44</v>
      </c>
      <c r="BY130" s="5">
        <f t="shared" si="119"/>
        <v>2.4849614833407337E-43</v>
      </c>
      <c r="BZ130" s="5">
        <f t="shared" si="119"/>
        <v>4.8789370030862004E-43</v>
      </c>
      <c r="CA130" s="5">
        <f t="shared" si="119"/>
        <v>8.0729125228319595E-43</v>
      </c>
      <c r="CB130" s="5">
        <f t="shared" si="119"/>
        <v>1.2066888042577772E-42</v>
      </c>
      <c r="CC130" s="5">
        <f t="shared" si="119"/>
        <v>1.6860863562323638E-42</v>
      </c>
      <c r="CD130" s="5">
        <f t="shared" si="119"/>
        <v>2.2454839082068834E-42</v>
      </c>
      <c r="CE130" s="5">
        <f t="shared" si="119"/>
        <v>2.8848814601814714E-42</v>
      </c>
      <c r="CF130" s="5">
        <f t="shared" si="119"/>
        <v>3.6042790121560639E-42</v>
      </c>
      <c r="CG130" s="5">
        <f t="shared" si="119"/>
        <v>4.403676564130561E-42</v>
      </c>
      <c r="CH130" s="5">
        <f t="shared" si="119"/>
        <v>5.2830741161051552E-42</v>
      </c>
      <c r="CI130" s="5">
        <f t="shared" si="119"/>
        <v>6.2424716680797547E-42</v>
      </c>
      <c r="CJ130" s="5">
        <f t="shared" si="119"/>
        <v>7.2818692200543589E-42</v>
      </c>
      <c r="CK130" s="5">
        <f t="shared" si="119"/>
        <v>8.4012667720288296E-42</v>
      </c>
      <c r="CL130" s="5">
        <f t="shared" si="118"/>
        <v>9.6006643240034343E-42</v>
      </c>
      <c r="CM130" s="5">
        <f t="shared" si="118"/>
        <v>1.0880061875978046E-41</v>
      </c>
      <c r="CN130" s="5">
        <f t="shared" si="118"/>
        <v>1.2239459427952662E-41</v>
      </c>
      <c r="CO130" s="5">
        <f t="shared" si="118"/>
        <v>1.3678856979927105E-41</v>
      </c>
      <c r="CP130" s="5">
        <f t="shared" si="118"/>
        <v>1.474308934716086E-41</v>
      </c>
      <c r="CQ130" s="5">
        <f t="shared" si="118"/>
        <v>1.3247220115896071E-41</v>
      </c>
      <c r="CR130" s="5">
        <f t="shared" si="118"/>
        <v>1.1831350884631292E-41</v>
      </c>
      <c r="CS130" s="5">
        <f t="shared" si="118"/>
        <v>1.0495481653366671E-41</v>
      </c>
      <c r="CT130" s="5">
        <f t="shared" si="118"/>
        <v>9.2396124221018909E-42</v>
      </c>
      <c r="CU130" s="5">
        <f t="shared" si="118"/>
        <v>8.0637431908371161E-42</v>
      </c>
      <c r="CV130" s="5">
        <f t="shared" si="118"/>
        <v>6.9678739595724741E-42</v>
      </c>
      <c r="CW130" s="5">
        <f t="shared" si="118"/>
        <v>5.9520047283077011E-42</v>
      </c>
      <c r="CX130" s="5">
        <f t="shared" si="118"/>
        <v>5.0161354970429322E-42</v>
      </c>
      <c r="CY130" s="5">
        <f t="shared" si="118"/>
        <v>4.1602662657781692E-42</v>
      </c>
      <c r="CZ130" s="5">
        <f t="shared" si="118"/>
        <v>3.3843970345134995E-42</v>
      </c>
      <c r="DA130" s="5">
        <f t="shared" si="117"/>
        <v>2.6885278032487377E-42</v>
      </c>
      <c r="DB130" s="5">
        <f t="shared" si="117"/>
        <v>2.0726585719839806E-42</v>
      </c>
      <c r="DC130" s="5">
        <f t="shared" si="117"/>
        <v>1.5367893407192291E-42</v>
      </c>
      <c r="DD130" s="5">
        <f t="shared" si="117"/>
        <v>1.080920109454533E-42</v>
      </c>
      <c r="DE130" s="5">
        <f t="shared" si="117"/>
        <v>7.050508781897825E-43</v>
      </c>
      <c r="DF130" s="5">
        <f t="shared" si="117"/>
        <v>4.0918164692503726E-43</v>
      </c>
      <c r="DG130" s="5">
        <f t="shared" si="117"/>
        <v>1.9331241566031856E-43</v>
      </c>
      <c r="DH130" s="5">
        <f t="shared" si="117"/>
        <v>5.7443184395574324E-44</v>
      </c>
    </row>
    <row r="131" spans="2:112" x14ac:dyDescent="0.25">
      <c r="B131" s="5">
        <f>'goccia (16)'!S16</f>
        <v>2.6009084102106633E-18</v>
      </c>
      <c r="D131">
        <f t="shared" si="99"/>
        <v>165</v>
      </c>
      <c r="E131" s="5">
        <f t="shared" si="90"/>
        <v>2.6009084102106633E-18</v>
      </c>
      <c r="F131" s="107">
        <f t="shared" si="91"/>
        <v>26.009084102106634</v>
      </c>
      <c r="G131" s="35"/>
      <c r="H131" s="100">
        <f t="shared" si="92"/>
        <v>1.5299461236533315E-19</v>
      </c>
      <c r="I131" s="35"/>
      <c r="J131" s="6"/>
      <c r="L131" s="5">
        <f t="shared" si="121"/>
        <v>8.9677032186062158E-42</v>
      </c>
      <c r="M131" s="5">
        <f t="shared" si="121"/>
        <v>7.8098582724729176E-42</v>
      </c>
      <c r="N131" s="5">
        <f t="shared" si="121"/>
        <v>6.7320133263397497E-42</v>
      </c>
      <c r="O131" s="5">
        <f t="shared" si="121"/>
        <v>5.7341683802064533E-42</v>
      </c>
      <c r="P131" s="5">
        <f t="shared" si="121"/>
        <v>4.8163234340731615E-42</v>
      </c>
      <c r="Q131" s="5">
        <f t="shared" si="121"/>
        <v>3.9784784879398752E-42</v>
      </c>
      <c r="R131" s="5">
        <f t="shared" si="121"/>
        <v>3.2206335418066808E-42</v>
      </c>
      <c r="S131" s="5">
        <f t="shared" si="121"/>
        <v>2.5427885956733952E-42</v>
      </c>
      <c r="T131" s="5">
        <f t="shared" si="121"/>
        <v>1.9449436495401153E-42</v>
      </c>
      <c r="U131" s="5">
        <f t="shared" si="121"/>
        <v>1.4270987034068406E-42</v>
      </c>
      <c r="V131" s="5">
        <f t="shared" si="121"/>
        <v>9.8925375727361914E-43</v>
      </c>
      <c r="W131" s="5">
        <f t="shared" si="121"/>
        <v>6.3140881114034547E-43</v>
      </c>
      <c r="X131" s="5">
        <f t="shared" si="121"/>
        <v>3.5356386500707705E-43</v>
      </c>
      <c r="Y131" s="5">
        <f t="shared" si="121"/>
        <v>1.5571891887381394E-43</v>
      </c>
      <c r="Z131" s="5">
        <f t="shared" si="121"/>
        <v>3.7873972740565548E-44</v>
      </c>
      <c r="AA131" s="5">
        <f t="shared" si="121"/>
        <v>2.9026607303457218E-47</v>
      </c>
      <c r="AB131" s="5">
        <f t="shared" si="120"/>
        <v>4.218408047404668E-44</v>
      </c>
      <c r="AC131" s="5">
        <f t="shared" si="120"/>
        <v>1.643391343407757E-43</v>
      </c>
      <c r="AD131" s="5">
        <f t="shared" si="120"/>
        <v>3.6649418820751991E-43</v>
      </c>
      <c r="AE131" s="5">
        <f t="shared" si="120"/>
        <v>6.4864924207426946E-43</v>
      </c>
      <c r="AF131" s="5">
        <f t="shared" si="120"/>
        <v>1.0108042959410242E-42</v>
      </c>
      <c r="AG131" s="5">
        <f t="shared" si="120"/>
        <v>1.4529593498077263E-42</v>
      </c>
      <c r="AH131" s="5">
        <f t="shared" si="120"/>
        <v>1.9751144036744823E-42</v>
      </c>
      <c r="AI131" s="5">
        <f t="shared" si="120"/>
        <v>2.5772694575412434E-42</v>
      </c>
      <c r="AJ131" s="5">
        <f t="shared" si="120"/>
        <v>3.2594245114080101E-42</v>
      </c>
      <c r="AK131" s="5">
        <f t="shared" si="120"/>
        <v>4.0215795652746853E-42</v>
      </c>
      <c r="AL131" s="5">
        <f t="shared" si="120"/>
        <v>4.8637346191414524E-42</v>
      </c>
      <c r="AM131" s="5">
        <f t="shared" si="120"/>
        <v>5.7858896730082256E-42</v>
      </c>
      <c r="AN131" s="5">
        <f t="shared" si="120"/>
        <v>6.788044726874878E-42</v>
      </c>
      <c r="AO131" s="5">
        <f t="shared" si="120"/>
        <v>7.8701997807416516E-42</v>
      </c>
      <c r="AP131" s="5">
        <f t="shared" si="120"/>
        <v>9.0323548346084307E-42</v>
      </c>
      <c r="AQ131" s="5">
        <f t="shared" si="123"/>
        <v>1.0274509888475215E-41</v>
      </c>
      <c r="AR131" s="5">
        <f t="shared" si="123"/>
        <v>1.1596664942341842E-41</v>
      </c>
      <c r="AS131" s="5">
        <f t="shared" si="123"/>
        <v>1.2998819996208626E-41</v>
      </c>
      <c r="AT131" s="5">
        <f t="shared" si="123"/>
        <v>1.4480975050075418E-41</v>
      </c>
      <c r="AU131" s="5">
        <f t="shared" si="123"/>
        <v>1.6043130103942213E-41</v>
      </c>
      <c r="AV131" s="5">
        <f t="shared" si="123"/>
        <v>1.7685285157808812E-41</v>
      </c>
      <c r="AW131" s="5">
        <f t="shared" si="123"/>
        <v>1.9407440211675608E-41</v>
      </c>
      <c r="AX131" s="5">
        <f t="shared" si="123"/>
        <v>2.120959526554241E-41</v>
      </c>
      <c r="AY131" s="5">
        <f t="shared" si="123"/>
        <v>2.2626914471853777E-41</v>
      </c>
      <c r="AZ131" s="5">
        <f t="shared" si="123"/>
        <v>2.0764204216587358E-41</v>
      </c>
      <c r="BA131" s="5">
        <f t="shared" si="123"/>
        <v>1.8981493961320715E-41</v>
      </c>
      <c r="BB131" s="5">
        <f t="shared" si="123"/>
        <v>1.727878370605408E-41</v>
      </c>
      <c r="BC131" s="5">
        <f t="shared" si="123"/>
        <v>1.5656073450787637E-41</v>
      </c>
      <c r="BD131" s="5">
        <f t="shared" si="123"/>
        <v>1.4113363195521002E-41</v>
      </c>
      <c r="BE131" s="5">
        <f t="shared" si="123"/>
        <v>1.2650652940254371E-41</v>
      </c>
      <c r="BF131" s="5">
        <f t="shared" si="123"/>
        <v>1.1267942684987745E-41</v>
      </c>
      <c r="BG131" s="5">
        <f t="shared" si="122"/>
        <v>9.9652324297212781E-42</v>
      </c>
      <c r="BH131" s="5">
        <f t="shared" si="122"/>
        <v>8.742522174454653E-42</v>
      </c>
      <c r="BI131" s="5">
        <f t="shared" si="122"/>
        <v>7.5998119191880345E-42</v>
      </c>
      <c r="BJ131" s="5">
        <f t="shared" si="122"/>
        <v>6.5371016639214213E-42</v>
      </c>
      <c r="BK131" s="5">
        <f t="shared" si="122"/>
        <v>5.5543914086549256E-42</v>
      </c>
      <c r="BL131" s="5">
        <f t="shared" si="122"/>
        <v>4.651681153388313E-42</v>
      </c>
      <c r="BM131" s="5">
        <f t="shared" si="122"/>
        <v>3.8289708981217056E-42</v>
      </c>
      <c r="BN131" s="5">
        <f t="shared" si="122"/>
        <v>3.0862606428551884E-42</v>
      </c>
      <c r="BO131" s="5">
        <f t="shared" si="122"/>
        <v>2.4235503875885819E-42</v>
      </c>
      <c r="BP131" s="5">
        <f t="shared" si="122"/>
        <v>1.8408401323219807E-42</v>
      </c>
      <c r="BQ131" s="5">
        <f t="shared" si="122"/>
        <v>1.3381298770553848E-42</v>
      </c>
      <c r="BR131" s="5">
        <f t="shared" si="122"/>
        <v>9.1541962178884039E-43</v>
      </c>
      <c r="BS131" s="5">
        <f t="shared" si="122"/>
        <v>5.7270936652224561E-43</v>
      </c>
      <c r="BT131" s="5">
        <f t="shared" si="122"/>
        <v>3.0999911125565612E-43</v>
      </c>
      <c r="BU131" s="5">
        <f t="shared" si="122"/>
        <v>1.2728885598907192E-43</v>
      </c>
      <c r="BV131" s="5">
        <f t="shared" si="119"/>
        <v>2.4578600722500605E-44</v>
      </c>
      <c r="BW131" s="5">
        <f t="shared" si="119"/>
        <v>1.8683454559153335E-45</v>
      </c>
      <c r="BX131" s="5">
        <f t="shared" si="119"/>
        <v>5.9158090189327831E-44</v>
      </c>
      <c r="BY131" s="5">
        <f t="shared" si="119"/>
        <v>1.9644783492274562E-43</v>
      </c>
      <c r="BZ131" s="5">
        <f t="shared" si="119"/>
        <v>4.1373757965613778E-43</v>
      </c>
      <c r="CA131" s="5">
        <f t="shared" si="119"/>
        <v>7.1102732438955658E-43</v>
      </c>
      <c r="CB131" s="5">
        <f t="shared" si="119"/>
        <v>1.0883170691229806E-42</v>
      </c>
      <c r="CC131" s="5">
        <f t="shared" si="119"/>
        <v>1.5456068138564101E-42</v>
      </c>
      <c r="CD131" s="5">
        <f t="shared" si="119"/>
        <v>2.0828965585897753E-42</v>
      </c>
      <c r="CE131" s="5">
        <f t="shared" si="119"/>
        <v>2.7001863033232059E-42</v>
      </c>
      <c r="CF131" s="5">
        <f t="shared" si="119"/>
        <v>3.3974760480566418E-42</v>
      </c>
      <c r="CG131" s="5">
        <f t="shared" si="119"/>
        <v>4.1747657927899839E-42</v>
      </c>
      <c r="CH131" s="5">
        <f t="shared" si="119"/>
        <v>5.0320555375234206E-42</v>
      </c>
      <c r="CI131" s="5">
        <f t="shared" si="119"/>
        <v>5.9693452822568626E-42</v>
      </c>
      <c r="CJ131" s="5">
        <f t="shared" si="119"/>
        <v>6.9866350269903106E-42</v>
      </c>
      <c r="CK131" s="5">
        <f t="shared" si="119"/>
        <v>8.0839247717236263E-42</v>
      </c>
      <c r="CL131" s="5">
        <f t="shared" si="118"/>
        <v>9.2612145164570748E-42</v>
      </c>
      <c r="CM131" s="5">
        <f t="shared" si="118"/>
        <v>1.0518504261190527E-41</v>
      </c>
      <c r="CN131" s="5">
        <f t="shared" si="118"/>
        <v>1.1855794005923987E-41</v>
      </c>
      <c r="CO131" s="5">
        <f t="shared" si="118"/>
        <v>1.3273083750657275E-41</v>
      </c>
      <c r="CP131" s="5">
        <f t="shared" si="118"/>
        <v>1.4770373495390736E-41</v>
      </c>
      <c r="CQ131" s="5">
        <f t="shared" si="118"/>
        <v>1.6347663240124201E-41</v>
      </c>
      <c r="CR131" s="5">
        <f t="shared" si="118"/>
        <v>1.8004952984857673E-41</v>
      </c>
      <c r="CS131" s="5">
        <f t="shared" si="118"/>
        <v>1.9742242729590934E-41</v>
      </c>
      <c r="CT131" s="5">
        <f t="shared" si="118"/>
        <v>2.1559532474324404E-41</v>
      </c>
      <c r="CU131" s="5">
        <f t="shared" si="118"/>
        <v>2.3456822219057883E-41</v>
      </c>
      <c r="CV131" s="5">
        <f t="shared" si="118"/>
        <v>2.5434111963791121E-41</v>
      </c>
      <c r="CW131" s="5">
        <f t="shared" si="118"/>
        <v>2.74914017085246E-41</v>
      </c>
      <c r="CX131" s="5">
        <f t="shared" si="118"/>
        <v>2.9094092634742089E-41</v>
      </c>
      <c r="CY131" s="5">
        <f t="shared" si="118"/>
        <v>2.6976535029124333E-41</v>
      </c>
      <c r="CZ131" s="5">
        <f t="shared" si="118"/>
        <v>2.4938977423506819E-41</v>
      </c>
      <c r="DA131" s="5">
        <f t="shared" si="117"/>
        <v>2.2981419817889061E-41</v>
      </c>
      <c r="DB131" s="5">
        <f t="shared" si="117"/>
        <v>2.1103862212271312E-41</v>
      </c>
      <c r="DC131" s="5">
        <f t="shared" si="117"/>
        <v>1.9306304606653565E-41</v>
      </c>
      <c r="DD131" s="5">
        <f t="shared" si="117"/>
        <v>1.7588747001036025E-41</v>
      </c>
      <c r="DE131" s="5">
        <f t="shared" si="117"/>
        <v>1.5951189395418281E-41</v>
      </c>
      <c r="DF131" s="5">
        <f t="shared" si="117"/>
        <v>1.4393631789800541E-41</v>
      </c>
      <c r="DG131" s="5">
        <f t="shared" si="117"/>
        <v>1.2916074184182981E-41</v>
      </c>
      <c r="DH131" s="5">
        <f t="shared" si="117"/>
        <v>1.1518516578565241E-41</v>
      </c>
    </row>
    <row r="132" spans="2:112" x14ac:dyDescent="0.25">
      <c r="B132" s="5">
        <f>'goccia (16)'!S17</f>
        <v>2.4611812259379924E-18</v>
      </c>
      <c r="D132">
        <f t="shared" si="99"/>
        <v>166</v>
      </c>
      <c r="E132" s="5">
        <f t="shared" si="90"/>
        <v>2.4611812259379924E-18</v>
      </c>
      <c r="F132" s="107">
        <f t="shared" si="91"/>
        <v>24.611812259379924</v>
      </c>
      <c r="G132" s="35"/>
      <c r="H132" s="100">
        <f t="shared" si="92"/>
        <v>1.5382382662112453E-19</v>
      </c>
      <c r="I132" s="35"/>
      <c r="J132" s="6"/>
      <c r="L132" s="5">
        <f t="shared" si="121"/>
        <v>1.4621650028420652E-41</v>
      </c>
      <c r="M132" s="5">
        <f t="shared" si="121"/>
        <v>1.3132119379970791E-41</v>
      </c>
      <c r="N132" s="5">
        <f t="shared" si="121"/>
        <v>1.1722588731521102E-41</v>
      </c>
      <c r="O132" s="5">
        <f t="shared" si="121"/>
        <v>1.0393058083071241E-41</v>
      </c>
      <c r="P132" s="5">
        <f t="shared" si="121"/>
        <v>9.1435274346213867E-42</v>
      </c>
      <c r="Q132" s="5">
        <f t="shared" si="121"/>
        <v>7.9739967861715379E-42</v>
      </c>
      <c r="R132" s="5">
        <f t="shared" si="121"/>
        <v>6.8844661377218194E-42</v>
      </c>
      <c r="S132" s="5">
        <f t="shared" si="121"/>
        <v>5.8749354892719723E-42</v>
      </c>
      <c r="T132" s="5">
        <f t="shared" si="121"/>
        <v>4.9454048408221287E-42</v>
      </c>
      <c r="U132" s="5">
        <f t="shared" si="121"/>
        <v>4.0958741923722911E-42</v>
      </c>
      <c r="V132" s="5">
        <f t="shared" si="121"/>
        <v>3.3263435439225468E-42</v>
      </c>
      <c r="W132" s="5">
        <f t="shared" si="121"/>
        <v>2.6368128954727106E-42</v>
      </c>
      <c r="X132" s="5">
        <f t="shared" si="121"/>
        <v>2.0272822470228791E-42</v>
      </c>
      <c r="Y132" s="5">
        <f t="shared" si="121"/>
        <v>1.4977515985730533E-42</v>
      </c>
      <c r="Z132" s="5">
        <f t="shared" si="121"/>
        <v>1.048220950123282E-42</v>
      </c>
      <c r="AA132" s="5">
        <f t="shared" si="121"/>
        <v>6.7869030167345711E-43</v>
      </c>
      <c r="AB132" s="5">
        <f t="shared" si="120"/>
        <v>3.8915965322363752E-43</v>
      </c>
      <c r="AC132" s="5">
        <f t="shared" si="120"/>
        <v>1.796290047738436E-43</v>
      </c>
      <c r="AD132" s="5">
        <f t="shared" si="120"/>
        <v>5.0098356324025001E-44</v>
      </c>
      <c r="AE132" s="5">
        <f t="shared" si="120"/>
        <v>5.6770787421170027E-46</v>
      </c>
      <c r="AF132" s="5">
        <f t="shared" si="120"/>
        <v>3.103705942440371E-44</v>
      </c>
      <c r="AG132" s="5">
        <f t="shared" si="120"/>
        <v>1.4150641097458291E-43</v>
      </c>
      <c r="AH132" s="5">
        <f t="shared" si="120"/>
        <v>3.3197576252477591E-43</v>
      </c>
      <c r="AI132" s="5">
        <f t="shared" si="120"/>
        <v>6.0244511407497421E-43</v>
      </c>
      <c r="AJ132" s="5">
        <f t="shared" si="120"/>
        <v>9.5291446562517794E-43</v>
      </c>
      <c r="AK132" s="5">
        <f t="shared" si="120"/>
        <v>1.3833838171753302E-42</v>
      </c>
      <c r="AL132" s="5">
        <f t="shared" si="120"/>
        <v>1.8938531687255347E-42</v>
      </c>
      <c r="AM132" s="5">
        <f t="shared" si="120"/>
        <v>2.4843225202757448E-42</v>
      </c>
      <c r="AN132" s="5">
        <f t="shared" si="120"/>
        <v>3.1547918718258745E-42</v>
      </c>
      <c r="AO132" s="5">
        <f t="shared" si="120"/>
        <v>3.9052612233760851E-42</v>
      </c>
      <c r="AP132" s="5">
        <f t="shared" si="120"/>
        <v>4.7357305749263017E-42</v>
      </c>
      <c r="AQ132" s="5">
        <f t="shared" si="123"/>
        <v>5.646199926476523E-42</v>
      </c>
      <c r="AR132" s="5">
        <f t="shared" si="123"/>
        <v>6.6366692780266254E-42</v>
      </c>
      <c r="AS132" s="5">
        <f t="shared" si="123"/>
        <v>7.7071386295768485E-42</v>
      </c>
      <c r="AT132" s="5">
        <f t="shared" si="123"/>
        <v>8.8576079811270769E-42</v>
      </c>
      <c r="AU132" s="5">
        <f t="shared" si="123"/>
        <v>1.0088077332677309E-41</v>
      </c>
      <c r="AV132" s="5">
        <f t="shared" si="123"/>
        <v>1.1398546684227385E-41</v>
      </c>
      <c r="AW132" s="5">
        <f t="shared" si="123"/>
        <v>1.2789016035777621E-41</v>
      </c>
      <c r="AX132" s="5">
        <f t="shared" si="123"/>
        <v>1.4259485387327859E-41</v>
      </c>
      <c r="AY132" s="5">
        <f t="shared" si="123"/>
        <v>1.5809954738878104E-41</v>
      </c>
      <c r="AZ132" s="5">
        <f t="shared" si="123"/>
        <v>1.7440424090428152E-41</v>
      </c>
      <c r="BA132" s="5">
        <f t="shared" si="123"/>
        <v>1.91508934419784E-41</v>
      </c>
      <c r="BB132" s="5">
        <f t="shared" si="123"/>
        <v>2.0941362793528649E-41</v>
      </c>
      <c r="BC132" s="5">
        <f t="shared" si="123"/>
        <v>2.2811832145078676E-41</v>
      </c>
      <c r="BD132" s="5">
        <f t="shared" si="123"/>
        <v>2.786518462685956E-41</v>
      </c>
      <c r="BE132" s="5">
        <f t="shared" si="123"/>
        <v>2.5793685268513028E-41</v>
      </c>
      <c r="BF132" s="5">
        <f t="shared" si="123"/>
        <v>2.3802185910166503E-41</v>
      </c>
      <c r="BG132" s="5">
        <f t="shared" si="122"/>
        <v>2.1890686551820207E-41</v>
      </c>
      <c r="BH132" s="5">
        <f t="shared" si="122"/>
        <v>2.0059187193473683E-41</v>
      </c>
      <c r="BI132" s="5">
        <f t="shared" si="122"/>
        <v>1.8307687835127162E-41</v>
      </c>
      <c r="BJ132" s="5">
        <f t="shared" si="122"/>
        <v>1.6636188476780649E-41</v>
      </c>
      <c r="BK132" s="5">
        <f t="shared" si="122"/>
        <v>1.5044689118434325E-41</v>
      </c>
      <c r="BL132" s="5">
        <f t="shared" si="122"/>
        <v>1.3533189760087812E-41</v>
      </c>
      <c r="BM132" s="5">
        <f t="shared" si="122"/>
        <v>1.2101690401741303E-41</v>
      </c>
      <c r="BN132" s="5">
        <f t="shared" si="122"/>
        <v>1.0750191043394957E-41</v>
      </c>
      <c r="BO132" s="5">
        <f t="shared" si="122"/>
        <v>9.4786916850484502E-42</v>
      </c>
      <c r="BP132" s="5">
        <f t="shared" si="122"/>
        <v>8.2871923267019482E-42</v>
      </c>
      <c r="BQ132" s="5">
        <f t="shared" si="122"/>
        <v>7.1756929683554516E-42</v>
      </c>
      <c r="BR132" s="5">
        <f t="shared" si="122"/>
        <v>6.1441936100090802E-42</v>
      </c>
      <c r="BS132" s="5">
        <f t="shared" si="122"/>
        <v>5.1926942516625841E-42</v>
      </c>
      <c r="BT132" s="5">
        <f t="shared" si="122"/>
        <v>4.3211948933160933E-42</v>
      </c>
      <c r="BU132" s="5">
        <f t="shared" si="122"/>
        <v>3.5296955349696085E-42</v>
      </c>
      <c r="BV132" s="5">
        <f t="shared" si="119"/>
        <v>2.8181961766232093E-42</v>
      </c>
      <c r="BW132" s="5">
        <f t="shared" si="119"/>
        <v>2.1866968182767964E-42</v>
      </c>
      <c r="BX132" s="5">
        <f t="shared" si="119"/>
        <v>1.6351974599303082E-42</v>
      </c>
      <c r="BY132" s="5">
        <f t="shared" si="119"/>
        <v>1.163698101583825E-42</v>
      </c>
      <c r="BZ132" s="5">
        <f t="shared" si="119"/>
        <v>7.7219874323738957E-43</v>
      </c>
      <c r="CA132" s="5">
        <f t="shared" si="119"/>
        <v>4.6069938489090737E-43</v>
      </c>
      <c r="CB132" s="5">
        <f t="shared" si="119"/>
        <v>2.2920002654443054E-43</v>
      </c>
      <c r="CC132" s="5">
        <f t="shared" si="119"/>
        <v>7.7700668197959041E-44</v>
      </c>
      <c r="CD132" s="5">
        <f t="shared" si="119"/>
        <v>6.2013098514966437E-45</v>
      </c>
      <c r="CE132" s="5">
        <f t="shared" si="119"/>
        <v>1.4701951505026133E-44</v>
      </c>
      <c r="CF132" s="5">
        <f t="shared" si="119"/>
        <v>1.0320259315856093E-43</v>
      </c>
      <c r="CG132" s="5">
        <f t="shared" si="119"/>
        <v>2.7170323481207595E-43</v>
      </c>
      <c r="CH132" s="5">
        <f t="shared" si="119"/>
        <v>5.2020387646561175E-43</v>
      </c>
      <c r="CI132" s="5">
        <f t="shared" si="119"/>
        <v>8.4870451811915285E-43</v>
      </c>
      <c r="CJ132" s="5">
        <f t="shared" si="119"/>
        <v>1.2572051597726993E-42</v>
      </c>
      <c r="CK132" s="5">
        <f t="shared" si="119"/>
        <v>1.7457058014261875E-42</v>
      </c>
      <c r="CL132" s="5">
        <f t="shared" si="118"/>
        <v>2.3142064430797349E-42</v>
      </c>
      <c r="CM132" s="5">
        <f t="shared" si="118"/>
        <v>2.9627070847332874E-42</v>
      </c>
      <c r="CN132" s="5">
        <f t="shared" si="118"/>
        <v>3.6912077263868455E-42</v>
      </c>
      <c r="CO132" s="5">
        <f t="shared" si="118"/>
        <v>4.499708368040307E-42</v>
      </c>
      <c r="CP132" s="5">
        <f t="shared" si="118"/>
        <v>5.3882090096938655E-42</v>
      </c>
      <c r="CQ132" s="5">
        <f t="shared" si="118"/>
        <v>6.3567096513474301E-42</v>
      </c>
      <c r="CR132" s="5">
        <f t="shared" si="118"/>
        <v>7.405210293001E-42</v>
      </c>
      <c r="CS132" s="5">
        <f t="shared" si="118"/>
        <v>8.5337109346544338E-42</v>
      </c>
      <c r="CT132" s="5">
        <f t="shared" si="118"/>
        <v>9.7422115763080042E-42</v>
      </c>
      <c r="CU132" s="5">
        <f t="shared" si="118"/>
        <v>1.1030712217961581E-41</v>
      </c>
      <c r="CV132" s="5">
        <f t="shared" si="118"/>
        <v>1.2399212859614992E-41</v>
      </c>
      <c r="CW132" s="5">
        <f t="shared" si="118"/>
        <v>1.384771350126857E-41</v>
      </c>
      <c r="CX132" s="5">
        <f t="shared" si="118"/>
        <v>1.5376214142922151E-41</v>
      </c>
      <c r="CY132" s="5">
        <f t="shared" si="118"/>
        <v>1.698471478457574E-41</v>
      </c>
      <c r="CZ132" s="5">
        <f t="shared" si="118"/>
        <v>1.8673215426229125E-41</v>
      </c>
      <c r="DA132" s="5">
        <f t="shared" si="117"/>
        <v>2.0441716067882712E-41</v>
      </c>
      <c r="DB132" s="5">
        <f t="shared" si="117"/>
        <v>2.2290216709536306E-41</v>
      </c>
      <c r="DC132" s="5">
        <f t="shared" si="117"/>
        <v>2.4218717351189904E-41</v>
      </c>
      <c r="DD132" s="5">
        <f t="shared" si="117"/>
        <v>2.6227217992843262E-41</v>
      </c>
      <c r="DE132" s="5">
        <f t="shared" si="117"/>
        <v>2.8315718634496865E-41</v>
      </c>
      <c r="DF132" s="5">
        <f t="shared" si="117"/>
        <v>3.0484219276150471E-41</v>
      </c>
      <c r="DG132" s="5">
        <f t="shared" si="117"/>
        <v>3.5983909745143754E-41</v>
      </c>
      <c r="DH132" s="5">
        <f t="shared" si="117"/>
        <v>3.3624446146915314E-41</v>
      </c>
    </row>
    <row r="133" spans="2:112" x14ac:dyDescent="0.25">
      <c r="B133" s="5">
        <f>'goccia (16)'!S18</f>
        <v>2.4611812259379921E-18</v>
      </c>
      <c r="D133">
        <f t="shared" si="99"/>
        <v>167</v>
      </c>
      <c r="E133" s="5">
        <f t="shared" si="90"/>
        <v>2.4611812259379921E-18</v>
      </c>
      <c r="F133" s="107">
        <f t="shared" si="91"/>
        <v>24.611812259379921</v>
      </c>
      <c r="G133" s="35"/>
      <c r="H133" s="69">
        <f t="shared" si="92"/>
        <v>1.538238266211245E-19</v>
      </c>
      <c r="I133" s="35"/>
      <c r="J133" s="6"/>
      <c r="L133" s="5">
        <f t="shared" si="121"/>
        <v>1.4621650028420468E-41</v>
      </c>
      <c r="M133" s="5">
        <f t="shared" si="121"/>
        <v>1.3132119379970617E-41</v>
      </c>
      <c r="N133" s="5">
        <f t="shared" si="121"/>
        <v>1.1722588731520936E-41</v>
      </c>
      <c r="O133" s="5">
        <f t="shared" si="121"/>
        <v>1.0393058083071085E-41</v>
      </c>
      <c r="P133" s="5">
        <f t="shared" si="121"/>
        <v>9.1435274346212415E-42</v>
      </c>
      <c r="Q133" s="5">
        <f t="shared" si="121"/>
        <v>7.9739967861714016E-42</v>
      </c>
      <c r="R133" s="5">
        <f t="shared" si="121"/>
        <v>6.8844661377216932E-42</v>
      </c>
      <c r="S133" s="5">
        <f t="shared" si="121"/>
        <v>5.8749354892718551E-42</v>
      </c>
      <c r="T133" s="5">
        <f t="shared" si="121"/>
        <v>4.9454048408220217E-42</v>
      </c>
      <c r="U133" s="5">
        <f t="shared" si="121"/>
        <v>4.0958741923721942E-42</v>
      </c>
      <c r="V133" s="5">
        <f t="shared" si="121"/>
        <v>3.3263435439224595E-42</v>
      </c>
      <c r="W133" s="5">
        <f t="shared" si="121"/>
        <v>2.6368128954726322E-42</v>
      </c>
      <c r="X133" s="5">
        <f t="shared" si="121"/>
        <v>2.0272822470228106E-42</v>
      </c>
      <c r="Y133" s="5">
        <f t="shared" si="121"/>
        <v>1.4977515985729943E-42</v>
      </c>
      <c r="Z133" s="5">
        <f t="shared" si="121"/>
        <v>1.0482209501232328E-42</v>
      </c>
      <c r="AA133" s="5">
        <f t="shared" si="121"/>
        <v>6.7869030167341744E-43</v>
      </c>
      <c r="AB133" s="5">
        <f t="shared" si="120"/>
        <v>3.8915965322360749E-43</v>
      </c>
      <c r="AC133" s="5">
        <f t="shared" si="120"/>
        <v>1.796290047738232E-43</v>
      </c>
      <c r="AD133" s="5">
        <f t="shared" si="120"/>
        <v>5.0098356324014227E-44</v>
      </c>
      <c r="AE133" s="5">
        <f t="shared" si="120"/>
        <v>5.6770787421055306E-46</v>
      </c>
      <c r="AF133" s="5">
        <f t="shared" si="120"/>
        <v>3.1037059424412193E-44</v>
      </c>
      <c r="AG133" s="5">
        <f t="shared" si="120"/>
        <v>1.4150641097460103E-43</v>
      </c>
      <c r="AH133" s="5">
        <f t="shared" si="120"/>
        <v>3.3197576252480367E-43</v>
      </c>
      <c r="AI133" s="5">
        <f t="shared" si="120"/>
        <v>6.0244511407501157E-43</v>
      </c>
      <c r="AJ133" s="5">
        <f t="shared" si="120"/>
        <v>9.5291446562522494E-43</v>
      </c>
      <c r="AK133" s="5">
        <f t="shared" si="120"/>
        <v>1.3833838171753868E-42</v>
      </c>
      <c r="AL133" s="5">
        <f t="shared" si="120"/>
        <v>1.8938531687256009E-42</v>
      </c>
      <c r="AM133" s="5">
        <f t="shared" si="120"/>
        <v>2.4843225202758206E-42</v>
      </c>
      <c r="AN133" s="5">
        <f t="shared" si="120"/>
        <v>3.1547918718259599E-42</v>
      </c>
      <c r="AO133" s="5">
        <f t="shared" si="120"/>
        <v>3.9052612233761807E-42</v>
      </c>
      <c r="AP133" s="5">
        <f t="shared" si="120"/>
        <v>4.7357305749264062E-42</v>
      </c>
      <c r="AQ133" s="5">
        <f t="shared" si="123"/>
        <v>5.6461999264766377E-42</v>
      </c>
      <c r="AR133" s="5">
        <f t="shared" si="123"/>
        <v>6.6366692780267503E-42</v>
      </c>
      <c r="AS133" s="5">
        <f t="shared" si="123"/>
        <v>7.7071386295769823E-42</v>
      </c>
      <c r="AT133" s="5">
        <f t="shared" si="123"/>
        <v>8.8576079811272196E-42</v>
      </c>
      <c r="AU133" s="5">
        <f t="shared" si="123"/>
        <v>1.0088077332677462E-41</v>
      </c>
      <c r="AV133" s="5">
        <f t="shared" si="123"/>
        <v>1.1398546684227548E-41</v>
      </c>
      <c r="AW133" s="5">
        <f t="shared" si="123"/>
        <v>1.2789016035777792E-41</v>
      </c>
      <c r="AX133" s="5">
        <f t="shared" si="123"/>
        <v>1.425948538732804E-41</v>
      </c>
      <c r="AY133" s="5">
        <f t="shared" si="123"/>
        <v>1.5809954738878295E-41</v>
      </c>
      <c r="AZ133" s="5">
        <f t="shared" si="123"/>
        <v>1.7440424090428353E-41</v>
      </c>
      <c r="BA133" s="5">
        <f t="shared" si="123"/>
        <v>1.9150893441978609E-41</v>
      </c>
      <c r="BB133" s="5">
        <f t="shared" si="123"/>
        <v>2.0941362793528871E-41</v>
      </c>
      <c r="BC133" s="5">
        <f t="shared" si="123"/>
        <v>2.2811832145078905E-41</v>
      </c>
      <c r="BD133" s="5">
        <f t="shared" si="123"/>
        <v>2.7865184626859305E-41</v>
      </c>
      <c r="BE133" s="5">
        <f t="shared" si="123"/>
        <v>2.5793685268512783E-41</v>
      </c>
      <c r="BF133" s="5">
        <f t="shared" si="123"/>
        <v>2.3802185910166269E-41</v>
      </c>
      <c r="BG133" s="5">
        <f t="shared" si="122"/>
        <v>2.1890686551819983E-41</v>
      </c>
      <c r="BH133" s="5">
        <f t="shared" si="122"/>
        <v>2.0059187193473466E-41</v>
      </c>
      <c r="BI133" s="5">
        <f t="shared" si="122"/>
        <v>1.8307687835126956E-41</v>
      </c>
      <c r="BJ133" s="5">
        <f t="shared" si="122"/>
        <v>1.663618847678045E-41</v>
      </c>
      <c r="BK133" s="5">
        <f t="shared" si="122"/>
        <v>1.5044689118434139E-41</v>
      </c>
      <c r="BL133" s="5">
        <f t="shared" si="122"/>
        <v>1.3533189760087634E-41</v>
      </c>
      <c r="BM133" s="5">
        <f t="shared" si="122"/>
        <v>1.2101690401741135E-41</v>
      </c>
      <c r="BN133" s="5">
        <f t="shared" si="122"/>
        <v>1.0750191043394799E-41</v>
      </c>
      <c r="BO133" s="5">
        <f t="shared" si="122"/>
        <v>9.4786916850483024E-42</v>
      </c>
      <c r="BP133" s="5">
        <f t="shared" si="122"/>
        <v>8.2871923267018093E-42</v>
      </c>
      <c r="BQ133" s="5">
        <f t="shared" si="122"/>
        <v>7.1756929683553229E-42</v>
      </c>
      <c r="BR133" s="5">
        <f t="shared" si="122"/>
        <v>6.1441936100089604E-42</v>
      </c>
      <c r="BS133" s="5">
        <f t="shared" si="122"/>
        <v>5.1926942516624745E-42</v>
      </c>
      <c r="BT133" s="5">
        <f t="shared" si="122"/>
        <v>4.3211948933159932E-42</v>
      </c>
      <c r="BU133" s="5">
        <f t="shared" si="122"/>
        <v>3.529695534969518E-42</v>
      </c>
      <c r="BV133" s="5">
        <f t="shared" si="119"/>
        <v>2.8181961766231287E-42</v>
      </c>
      <c r="BW133" s="5">
        <f t="shared" si="119"/>
        <v>2.1866968182767253E-42</v>
      </c>
      <c r="BX133" s="5">
        <f t="shared" si="119"/>
        <v>1.6351974599302464E-42</v>
      </c>
      <c r="BY133" s="5">
        <f t="shared" si="119"/>
        <v>1.1636981015837731E-42</v>
      </c>
      <c r="BZ133" s="5">
        <f t="shared" si="119"/>
        <v>7.721987432373472E-43</v>
      </c>
      <c r="CA133" s="5">
        <f t="shared" si="119"/>
        <v>4.6069938489087471E-43</v>
      </c>
      <c r="CB133" s="5">
        <f t="shared" si="119"/>
        <v>2.2920002654440748E-43</v>
      </c>
      <c r="CC133" s="5">
        <f t="shared" si="119"/>
        <v>7.7700668197945619E-44</v>
      </c>
      <c r="CD133" s="5">
        <f t="shared" si="119"/>
        <v>6.2013098514928514E-45</v>
      </c>
      <c r="CE133" s="5">
        <f t="shared" si="119"/>
        <v>1.470195150503197E-44</v>
      </c>
      <c r="CF133" s="5">
        <f t="shared" si="119"/>
        <v>1.032025931585764E-43</v>
      </c>
      <c r="CG133" s="5">
        <f t="shared" si="119"/>
        <v>2.7170323481210104E-43</v>
      </c>
      <c r="CH133" s="5">
        <f t="shared" si="119"/>
        <v>5.2020387646564648E-43</v>
      </c>
      <c r="CI133" s="5">
        <f t="shared" si="119"/>
        <v>8.4870451811919714E-43</v>
      </c>
      <c r="CJ133" s="5">
        <f t="shared" si="119"/>
        <v>1.2572051597727533E-42</v>
      </c>
      <c r="CK133" s="5">
        <f t="shared" si="119"/>
        <v>1.7457058014262509E-42</v>
      </c>
      <c r="CL133" s="5">
        <f t="shared" si="118"/>
        <v>2.3142064430798079E-42</v>
      </c>
      <c r="CM133" s="5">
        <f t="shared" si="118"/>
        <v>2.9627070847333702E-42</v>
      </c>
      <c r="CN133" s="5">
        <f t="shared" si="118"/>
        <v>3.6912077263869379E-42</v>
      </c>
      <c r="CO133" s="5">
        <f t="shared" si="118"/>
        <v>4.4997083680404089E-42</v>
      </c>
      <c r="CP133" s="5">
        <f t="shared" si="118"/>
        <v>5.3882090096939777E-42</v>
      </c>
      <c r="CQ133" s="5">
        <f t="shared" si="118"/>
        <v>6.3567096513475512E-42</v>
      </c>
      <c r="CR133" s="5">
        <f t="shared" si="118"/>
        <v>7.4052102930011313E-42</v>
      </c>
      <c r="CS133" s="5">
        <f t="shared" si="118"/>
        <v>8.5337109346545753E-42</v>
      </c>
      <c r="CT133" s="5">
        <f t="shared" si="118"/>
        <v>9.7422115763081546E-42</v>
      </c>
      <c r="CU133" s="5">
        <f t="shared" si="118"/>
        <v>1.1030712217961741E-41</v>
      </c>
      <c r="CV133" s="5">
        <f t="shared" si="118"/>
        <v>1.2399212859615162E-41</v>
      </c>
      <c r="CW133" s="5">
        <f t="shared" si="118"/>
        <v>1.3847713501268749E-41</v>
      </c>
      <c r="CX133" s="5">
        <f t="shared" si="118"/>
        <v>1.5376214142922339E-41</v>
      </c>
      <c r="CY133" s="5">
        <f t="shared" si="118"/>
        <v>1.6984714784575936E-41</v>
      </c>
      <c r="CZ133" s="5">
        <f t="shared" si="118"/>
        <v>1.8673215426229331E-41</v>
      </c>
      <c r="DA133" s="5">
        <f t="shared" si="117"/>
        <v>2.0441716067882931E-41</v>
      </c>
      <c r="DB133" s="5">
        <f t="shared" si="117"/>
        <v>2.2290216709536533E-41</v>
      </c>
      <c r="DC133" s="5">
        <f t="shared" si="117"/>
        <v>2.4218717351190144E-41</v>
      </c>
      <c r="DD133" s="5">
        <f t="shared" si="117"/>
        <v>2.6227217992843511E-41</v>
      </c>
      <c r="DE133" s="5">
        <f t="shared" si="117"/>
        <v>2.831571863449712E-41</v>
      </c>
      <c r="DF133" s="5">
        <f t="shared" si="117"/>
        <v>3.0484219276150736E-41</v>
      </c>
      <c r="DG133" s="5">
        <f t="shared" si="117"/>
        <v>3.5983909745143463E-41</v>
      </c>
      <c r="DH133" s="5">
        <f t="shared" si="117"/>
        <v>3.3624446146915034E-41</v>
      </c>
    </row>
    <row r="134" spans="2:112" x14ac:dyDescent="0.25">
      <c r="B134" s="5">
        <f>'goccia (16)'!S19</f>
        <v>2.7259274698230539E-18</v>
      </c>
      <c r="D134">
        <f t="shared" si="99"/>
        <v>168</v>
      </c>
      <c r="E134" s="5">
        <f t="shared" si="90"/>
        <v>2.7259274698230539E-18</v>
      </c>
      <c r="F134" s="107">
        <f t="shared" si="91"/>
        <v>27.259274698230538</v>
      </c>
      <c r="G134" s="35"/>
      <c r="H134" s="100">
        <f t="shared" si="92"/>
        <v>1.5144041499016965E-19</v>
      </c>
      <c r="I134" s="35"/>
      <c r="J134" s="6"/>
      <c r="L134" s="5">
        <f t="shared" si="121"/>
        <v>2.0747953439054476E-42</v>
      </c>
      <c r="M134" s="5">
        <f t="shared" si="121"/>
        <v>1.5386293478375691E-42</v>
      </c>
      <c r="N134" s="5">
        <f t="shared" si="121"/>
        <v>1.082463351769746E-42</v>
      </c>
      <c r="O134" s="5">
        <f t="shared" si="121"/>
        <v>7.062973557018685E-43</v>
      </c>
      <c r="P134" s="5">
        <f t="shared" si="121"/>
        <v>4.1013135963399629E-43</v>
      </c>
      <c r="Q134" s="5">
        <f t="shared" si="121"/>
        <v>1.9396536356612939E-43</v>
      </c>
      <c r="R134" s="5">
        <f t="shared" si="121"/>
        <v>5.7799367498279369E-44</v>
      </c>
      <c r="S134" s="5">
        <f t="shared" si="121"/>
        <v>1.6333714304134567E-45</v>
      </c>
      <c r="T134" s="5">
        <f t="shared" si="121"/>
        <v>2.5467375362552851E-44</v>
      </c>
      <c r="U134" s="5">
        <f t="shared" si="121"/>
        <v>1.2930137929469756E-43</v>
      </c>
      <c r="V134" s="5">
        <f t="shared" si="121"/>
        <v>3.1313538322682061E-43</v>
      </c>
      <c r="W134" s="5">
        <f t="shared" si="121"/>
        <v>5.7696938715896637E-43</v>
      </c>
      <c r="X134" s="5">
        <f t="shared" si="121"/>
        <v>9.2080339109111732E-43</v>
      </c>
      <c r="Y134" s="5">
        <f t="shared" si="121"/>
        <v>1.3446373950232737E-42</v>
      </c>
      <c r="Z134" s="5">
        <f t="shared" si="121"/>
        <v>1.8484713989553699E-42</v>
      </c>
      <c r="AA134" s="5">
        <f t="shared" si="121"/>
        <v>2.4323054028875271E-42</v>
      </c>
      <c r="AB134" s="5">
        <f t="shared" si="120"/>
        <v>3.0961394068196899E-42</v>
      </c>
      <c r="AC134" s="5">
        <f t="shared" si="120"/>
        <v>3.8399734107517632E-42</v>
      </c>
      <c r="AD134" s="5">
        <f t="shared" si="120"/>
        <v>4.6638074146839271E-42</v>
      </c>
      <c r="AE134" s="5">
        <f t="shared" si="120"/>
        <v>5.5676414186160958E-42</v>
      </c>
      <c r="AF134" s="5">
        <f t="shared" si="120"/>
        <v>6.5514754225482704E-42</v>
      </c>
      <c r="AG134" s="5">
        <f t="shared" si="120"/>
        <v>7.6153094264803166E-42</v>
      </c>
      <c r="AH134" s="5">
        <f t="shared" si="120"/>
        <v>8.7591434304124917E-42</v>
      </c>
      <c r="AI134" s="5">
        <f t="shared" si="120"/>
        <v>9.9829774343446722E-42</v>
      </c>
      <c r="AJ134" s="5">
        <f t="shared" si="120"/>
        <v>1.1286811438276858E-41</v>
      </c>
      <c r="AK134" s="5">
        <f t="shared" si="120"/>
        <v>1.2670645442208878E-41</v>
      </c>
      <c r="AL134" s="5">
        <f t="shared" si="120"/>
        <v>1.4134479446141066E-41</v>
      </c>
      <c r="AM134" s="5">
        <f t="shared" si="120"/>
        <v>1.5678313450073258E-41</v>
      </c>
      <c r="AN134" s="5">
        <f t="shared" si="120"/>
        <v>1.7302147454005255E-41</v>
      </c>
      <c r="AO134" s="5">
        <f t="shared" si="120"/>
        <v>2.0690441485243273E-41</v>
      </c>
      <c r="AP134" s="5">
        <f t="shared" si="120"/>
        <v>1.8910971607053712E-41</v>
      </c>
      <c r="AQ134" s="5">
        <f t="shared" si="123"/>
        <v>1.7211501728864156E-41</v>
      </c>
      <c r="AR134" s="5">
        <f t="shared" si="123"/>
        <v>1.5592031850674797E-41</v>
      </c>
      <c r="AS134" s="5">
        <f t="shared" si="123"/>
        <v>1.4052561972485244E-41</v>
      </c>
      <c r="AT134" s="5">
        <f t="shared" si="123"/>
        <v>1.2593092094295694E-41</v>
      </c>
      <c r="AU134" s="5">
        <f t="shared" si="123"/>
        <v>1.1213622216106151E-41</v>
      </c>
      <c r="AV134" s="5">
        <f t="shared" si="123"/>
        <v>9.9141523379167644E-42</v>
      </c>
      <c r="AW134" s="5">
        <f t="shared" si="123"/>
        <v>8.6946824597272221E-42</v>
      </c>
      <c r="AX134" s="5">
        <f t="shared" si="123"/>
        <v>7.5552125815376852E-42</v>
      </c>
      <c r="AY134" s="5">
        <f t="shared" si="123"/>
        <v>6.4957427033481523E-42</v>
      </c>
      <c r="AZ134" s="5">
        <f t="shared" si="123"/>
        <v>5.5162728251587395E-42</v>
      </c>
      <c r="BA134" s="5">
        <f t="shared" si="123"/>
        <v>4.6168029469692084E-42</v>
      </c>
      <c r="BB134" s="5">
        <f t="shared" si="123"/>
        <v>3.7973330687796833E-42</v>
      </c>
      <c r="BC134" s="5">
        <f t="shared" si="123"/>
        <v>3.057863190590247E-42</v>
      </c>
      <c r="BD134" s="5">
        <f t="shared" si="123"/>
        <v>2.3983933124007224E-42</v>
      </c>
      <c r="BE134" s="5">
        <f t="shared" si="123"/>
        <v>1.8189234342112031E-42</v>
      </c>
      <c r="BF134" s="5">
        <f t="shared" si="123"/>
        <v>1.3194535560216893E-42</v>
      </c>
      <c r="BG134" s="5">
        <f t="shared" si="122"/>
        <v>8.9998367783222644E-43</v>
      </c>
      <c r="BH134" s="5">
        <f t="shared" si="122"/>
        <v>5.6051379964271347E-43</v>
      </c>
      <c r="BI134" s="5">
        <f t="shared" si="122"/>
        <v>3.0104392145320588E-43</v>
      </c>
      <c r="BJ134" s="5">
        <f t="shared" si="122"/>
        <v>1.215740432637036E-43</v>
      </c>
      <c r="BK134" s="5">
        <f t="shared" si="122"/>
        <v>2.2104165074213771E-44</v>
      </c>
      <c r="BL134" s="5">
        <f t="shared" si="122"/>
        <v>2.6342868847124717E-45</v>
      </c>
      <c r="BM134" s="5">
        <f t="shared" si="122"/>
        <v>6.3164408695216484E-44</v>
      </c>
      <c r="BN134" s="5">
        <f t="shared" si="122"/>
        <v>2.0369453050570408E-43</v>
      </c>
      <c r="BO134" s="5">
        <f t="shared" si="122"/>
        <v>4.2422465231620911E-43</v>
      </c>
      <c r="BP134" s="5">
        <f t="shared" si="122"/>
        <v>7.2475477412671937E-43</v>
      </c>
      <c r="BQ134" s="5">
        <f t="shared" si="122"/>
        <v>1.1052848959372351E-42</v>
      </c>
      <c r="BR134" s="5">
        <f t="shared" si="122"/>
        <v>1.5658150177476959E-42</v>
      </c>
      <c r="BS134" s="5">
        <f t="shared" si="122"/>
        <v>2.1063451395582122E-42</v>
      </c>
      <c r="BT134" s="5">
        <f t="shared" si="122"/>
        <v>2.7268752613687342E-42</v>
      </c>
      <c r="BU134" s="5">
        <f t="shared" si="122"/>
        <v>3.4274053831792618E-42</v>
      </c>
      <c r="BV134" s="5">
        <f t="shared" si="119"/>
        <v>4.2079355049896951E-42</v>
      </c>
      <c r="BW134" s="5">
        <f t="shared" si="119"/>
        <v>5.0684656268001152E-42</v>
      </c>
      <c r="BX134" s="5">
        <f t="shared" si="119"/>
        <v>6.0089957486106395E-42</v>
      </c>
      <c r="BY134" s="5">
        <f t="shared" si="119"/>
        <v>7.0295258704211678E-42</v>
      </c>
      <c r="BZ134" s="5">
        <f t="shared" si="119"/>
        <v>8.1300559922315651E-42</v>
      </c>
      <c r="CA134" s="5">
        <f t="shared" si="119"/>
        <v>9.3105861140420952E-42</v>
      </c>
      <c r="CB134" s="5">
        <f t="shared" si="119"/>
        <v>1.0571116235852632E-41</v>
      </c>
      <c r="CC134" s="5">
        <f t="shared" si="119"/>
        <v>1.1911646357663173E-41</v>
      </c>
      <c r="CD134" s="5">
        <f t="shared" si="119"/>
        <v>1.3332176479473543E-41</v>
      </c>
      <c r="CE134" s="5">
        <f t="shared" si="119"/>
        <v>1.4832706601284085E-41</v>
      </c>
      <c r="CF134" s="5">
        <f t="shared" si="119"/>
        <v>1.6413236723094632E-41</v>
      </c>
      <c r="CG134" s="5">
        <f t="shared" si="119"/>
        <v>1.8073766844904979E-41</v>
      </c>
      <c r="CH134" s="5">
        <f t="shared" si="119"/>
        <v>1.9814296966715528E-41</v>
      </c>
      <c r="CI134" s="5">
        <f t="shared" si="119"/>
        <v>2.1634827088526082E-41</v>
      </c>
      <c r="CJ134" s="5">
        <f t="shared" si="119"/>
        <v>2.3535357210336637E-41</v>
      </c>
      <c r="CK134" s="5">
        <f t="shared" si="119"/>
        <v>2.4705540845534403E-41</v>
      </c>
      <c r="CL134" s="5">
        <f t="shared" si="118"/>
        <v>2.2757354099957987E-41</v>
      </c>
      <c r="CM134" s="5">
        <f t="shared" si="118"/>
        <v>2.0889167354381571E-41</v>
      </c>
      <c r="CN134" s="5">
        <f t="shared" si="118"/>
        <v>1.910098060880516E-41</v>
      </c>
      <c r="CO134" s="5">
        <f t="shared" si="118"/>
        <v>1.7392793863228957E-41</v>
      </c>
      <c r="CP134" s="5">
        <f t="shared" si="118"/>
        <v>1.5764607117652549E-41</v>
      </c>
      <c r="CQ134" s="5">
        <f t="shared" si="118"/>
        <v>1.4216420372076147E-41</v>
      </c>
      <c r="CR134" s="5">
        <f t="shared" si="118"/>
        <v>1.2748233626499747E-41</v>
      </c>
      <c r="CS134" s="5">
        <f t="shared" si="118"/>
        <v>1.1360046880923518E-41</v>
      </c>
      <c r="CT134" s="5">
        <f t="shared" si="118"/>
        <v>1.0051860135347121E-41</v>
      </c>
      <c r="CU134" s="5">
        <f t="shared" si="118"/>
        <v>8.8236733897707292E-42</v>
      </c>
      <c r="CV134" s="5">
        <f t="shared" si="118"/>
        <v>7.6754866441944766E-42</v>
      </c>
      <c r="CW134" s="5">
        <f t="shared" si="118"/>
        <v>6.6072998986180854E-42</v>
      </c>
      <c r="CX134" s="5">
        <f t="shared" si="118"/>
        <v>5.6191131530417009E-42</v>
      </c>
      <c r="CY134" s="5">
        <f t="shared" si="118"/>
        <v>4.7109264074653204E-42</v>
      </c>
      <c r="CZ134" s="5">
        <f t="shared" si="118"/>
        <v>3.8827396618890408E-42</v>
      </c>
      <c r="DA134" s="5">
        <f t="shared" si="117"/>
        <v>3.134552916312662E-42</v>
      </c>
      <c r="DB134" s="5">
        <f t="shared" si="117"/>
        <v>2.466366170736288E-42</v>
      </c>
      <c r="DC134" s="5">
        <f t="shared" si="117"/>
        <v>1.8781794251599196E-42</v>
      </c>
      <c r="DD134" s="5">
        <f t="shared" si="117"/>
        <v>1.369992679583613E-42</v>
      </c>
      <c r="DE134" s="5">
        <f t="shared" si="117"/>
        <v>9.4180593400724574E-43</v>
      </c>
      <c r="DF134" s="5">
        <f t="shared" si="117"/>
        <v>5.936191884308836E-43</v>
      </c>
      <c r="DG134" s="5">
        <f t="shared" si="117"/>
        <v>3.2543244285455432E-43</v>
      </c>
      <c r="DH134" s="5">
        <f t="shared" si="117"/>
        <v>1.3724569727819327E-43</v>
      </c>
    </row>
    <row r="135" spans="2:112" x14ac:dyDescent="0.25">
      <c r="B135" s="5">
        <f>'goccia (17)'!M16</f>
        <v>2.7465215774365046E-18</v>
      </c>
      <c r="D135">
        <f t="shared" si="99"/>
        <v>171</v>
      </c>
      <c r="E135" s="5">
        <f t="shared" si="90"/>
        <v>2.7465215774365046E-18</v>
      </c>
      <c r="F135" s="107">
        <f t="shared" si="91"/>
        <v>27.465215774365046</v>
      </c>
      <c r="G135" s="35"/>
      <c r="H135" s="100">
        <f t="shared" si="92"/>
        <v>1.5258453207980582E-19</v>
      </c>
      <c r="I135" s="35"/>
      <c r="J135" s="6"/>
      <c r="L135" s="5">
        <f t="shared" si="121"/>
        <v>6.6798060715454043E-42</v>
      </c>
      <c r="M135" s="5">
        <f t="shared" si="121"/>
        <v>5.6859932396230439E-42</v>
      </c>
      <c r="N135" s="5">
        <f t="shared" si="121"/>
        <v>4.772180407700794E-42</v>
      </c>
      <c r="O135" s="5">
        <f t="shared" si="121"/>
        <v>3.9383675757784348E-42</v>
      </c>
      <c r="P135" s="5">
        <f t="shared" si="121"/>
        <v>3.1845547438560809E-42</v>
      </c>
      <c r="Q135" s="5">
        <f t="shared" si="121"/>
        <v>2.5107419119337326E-42</v>
      </c>
      <c r="R135" s="5">
        <f t="shared" si="121"/>
        <v>1.916929080011456E-42</v>
      </c>
      <c r="S135" s="5">
        <f t="shared" si="121"/>
        <v>1.4031162480891084E-42</v>
      </c>
      <c r="T135" s="5">
        <f t="shared" si="121"/>
        <v>9.6930341616676618E-43</v>
      </c>
      <c r="U135" s="5">
        <f t="shared" si="121"/>
        <v>6.1549058424442927E-43</v>
      </c>
      <c r="V135" s="5">
        <f t="shared" si="121"/>
        <v>3.4167775232212578E-43</v>
      </c>
      <c r="W135" s="5">
        <f t="shared" si="121"/>
        <v>1.4786492039978984E-43</v>
      </c>
      <c r="X135" s="5">
        <f t="shared" si="121"/>
        <v>3.4052088477459224E-44</v>
      </c>
      <c r="Y135" s="5">
        <f t="shared" si="121"/>
        <v>2.3925655513391922E-46</v>
      </c>
      <c r="Z135" s="5">
        <f t="shared" si="121"/>
        <v>4.6426424632803553E-44</v>
      </c>
      <c r="AA135" s="5">
        <f t="shared" si="121"/>
        <v>1.7261359271047923E-43</v>
      </c>
      <c r="AB135" s="5">
        <f t="shared" si="120"/>
        <v>3.7880076078816023E-43</v>
      </c>
      <c r="AC135" s="5">
        <f t="shared" si="120"/>
        <v>6.6498792886580728E-43</v>
      </c>
      <c r="AD135" s="5">
        <f t="shared" si="120"/>
        <v>1.0311750969434892E-42</v>
      </c>
      <c r="AE135" s="5">
        <f t="shared" si="120"/>
        <v>1.4773622650211764E-42</v>
      </c>
      <c r="AF135" s="5">
        <f t="shared" si="120"/>
        <v>2.0035494330988692E-42</v>
      </c>
      <c r="AG135" s="5">
        <f t="shared" si="120"/>
        <v>2.6097366011764895E-42</v>
      </c>
      <c r="AH135" s="5">
        <f t="shared" si="120"/>
        <v>3.2959237692541827E-42</v>
      </c>
      <c r="AI135" s="5">
        <f t="shared" si="120"/>
        <v>4.0621109373318819E-42</v>
      </c>
      <c r="AJ135" s="5">
        <f t="shared" si="120"/>
        <v>4.9082981054095864E-42</v>
      </c>
      <c r="AK135" s="5">
        <f t="shared" si="120"/>
        <v>5.8344852734871796E-42</v>
      </c>
      <c r="AL135" s="5">
        <f t="shared" si="120"/>
        <v>6.840672441564884E-42</v>
      </c>
      <c r="AM135" s="5">
        <f t="shared" si="120"/>
        <v>7.926859609642595E-42</v>
      </c>
      <c r="AN135" s="5">
        <f t="shared" si="120"/>
        <v>9.0930467777201661E-42</v>
      </c>
      <c r="AO135" s="5">
        <f t="shared" si="120"/>
        <v>1.0339233945797878E-41</v>
      </c>
      <c r="AP135" s="5">
        <f t="shared" si="120"/>
        <v>1.1665421113875593E-41</v>
      </c>
      <c r="AQ135" s="5">
        <f t="shared" si="123"/>
        <v>1.3071608281953315E-41</v>
      </c>
      <c r="AR135" s="5">
        <f t="shared" si="123"/>
        <v>1.4557795450030861E-41</v>
      </c>
      <c r="AS135" s="5">
        <f t="shared" si="123"/>
        <v>1.6123982618108583E-41</v>
      </c>
      <c r="AT135" s="5">
        <f t="shared" si="123"/>
        <v>1.7770169786186312E-41</v>
      </c>
      <c r="AU135" s="5">
        <f t="shared" si="123"/>
        <v>2.079444625689956E-41</v>
      </c>
      <c r="AV135" s="5">
        <f t="shared" si="123"/>
        <v>1.9010409140746663E-41</v>
      </c>
      <c r="AW135" s="5">
        <f t="shared" si="123"/>
        <v>1.7306372024593553E-41</v>
      </c>
      <c r="AX135" s="5">
        <f t="shared" si="123"/>
        <v>1.5682334908440447E-41</v>
      </c>
      <c r="AY135" s="5">
        <f t="shared" si="123"/>
        <v>1.4138297792287348E-41</v>
      </c>
      <c r="AZ135" s="5">
        <f t="shared" si="123"/>
        <v>1.2674260676134424E-41</v>
      </c>
      <c r="BA135" s="5">
        <f t="shared" si="123"/>
        <v>1.1290223559981326E-41</v>
      </c>
      <c r="BB135" s="5">
        <f t="shared" si="123"/>
        <v>9.9861864438282312E-42</v>
      </c>
      <c r="BC135" s="5">
        <f t="shared" si="123"/>
        <v>8.762149327675286E-42</v>
      </c>
      <c r="BD135" s="5">
        <f t="shared" si="123"/>
        <v>7.618112211522192E-42</v>
      </c>
      <c r="BE135" s="5">
        <f t="shared" si="123"/>
        <v>6.5540750953691046E-42</v>
      </c>
      <c r="BF135" s="5">
        <f t="shared" si="123"/>
        <v>5.5700379792160232E-42</v>
      </c>
      <c r="BG135" s="5">
        <f t="shared" si="122"/>
        <v>4.6660008630630504E-42</v>
      </c>
      <c r="BH135" s="5">
        <f t="shared" si="122"/>
        <v>3.8419637469099689E-42</v>
      </c>
      <c r="BI135" s="5">
        <f t="shared" si="122"/>
        <v>3.0979266307568933E-42</v>
      </c>
      <c r="BJ135" s="5">
        <f t="shared" si="122"/>
        <v>2.4338895146038228E-42</v>
      </c>
      <c r="BK135" s="5">
        <f t="shared" si="122"/>
        <v>1.8498523984508232E-42</v>
      </c>
      <c r="BL135" s="5">
        <f t="shared" si="122"/>
        <v>1.3458152822977536E-42</v>
      </c>
      <c r="BM135" s="5">
        <f t="shared" si="122"/>
        <v>9.217781661446894E-43</v>
      </c>
      <c r="BN135" s="5">
        <f t="shared" si="122"/>
        <v>5.7774104999166708E-43</v>
      </c>
      <c r="BO135" s="5">
        <f t="shared" si="122"/>
        <v>3.1370393383860386E-43</v>
      </c>
      <c r="BP135" s="5">
        <f t="shared" si="122"/>
        <v>1.2966681768554594E-43</v>
      </c>
      <c r="BQ135" s="5">
        <f t="shared" si="122"/>
        <v>2.5629701532493351E-44</v>
      </c>
      <c r="BR135" s="5">
        <f t="shared" si="122"/>
        <v>1.5925853794441535E-45</v>
      </c>
      <c r="BS135" s="5">
        <f t="shared" si="122"/>
        <v>5.755546922639256E-44</v>
      </c>
      <c r="BT135" s="5">
        <f t="shared" si="122"/>
        <v>1.9351835307334627E-43</v>
      </c>
      <c r="BU135" s="5">
        <f t="shared" si="122"/>
        <v>4.094812369203053E-43</v>
      </c>
      <c r="BV135" s="5">
        <f t="shared" si="119"/>
        <v>7.0544412076722918E-43</v>
      </c>
      <c r="BW135" s="5">
        <f t="shared" si="119"/>
        <v>1.0814070046141391E-42</v>
      </c>
      <c r="BX135" s="5">
        <f t="shared" si="119"/>
        <v>1.5373698884610948E-42</v>
      </c>
      <c r="BY135" s="5">
        <f t="shared" si="119"/>
        <v>2.073332772308056E-42</v>
      </c>
      <c r="BZ135" s="5">
        <f t="shared" si="119"/>
        <v>2.6892956561549432E-42</v>
      </c>
      <c r="CA135" s="5">
        <f t="shared" si="119"/>
        <v>3.3852585400019051E-42</v>
      </c>
      <c r="CB135" s="5">
        <f t="shared" si="119"/>
        <v>4.1612214238488725E-42</v>
      </c>
      <c r="CC135" s="5">
        <f t="shared" si="119"/>
        <v>5.0171843076958451E-42</v>
      </c>
      <c r="CD135" s="5">
        <f t="shared" si="119"/>
        <v>5.9531471915427059E-42</v>
      </c>
      <c r="CE135" s="5">
        <f t="shared" si="119"/>
        <v>6.9691100753896797E-42</v>
      </c>
      <c r="CF135" s="5">
        <f t="shared" si="119"/>
        <v>8.0650729592366588E-42</v>
      </c>
      <c r="CG135" s="5">
        <f t="shared" si="119"/>
        <v>9.2410358430834955E-42</v>
      </c>
      <c r="CH135" s="5">
        <f t="shared" si="119"/>
        <v>1.0496998726930476E-41</v>
      </c>
      <c r="CI135" s="5">
        <f t="shared" si="119"/>
        <v>1.183296161077746E-41</v>
      </c>
      <c r="CJ135" s="5">
        <f t="shared" si="119"/>
        <v>1.3248924494624453E-41</v>
      </c>
      <c r="CK135" s="5">
        <f t="shared" si="119"/>
        <v>1.4744887378471264E-41</v>
      </c>
      <c r="CL135" s="5">
        <f t="shared" si="118"/>
        <v>1.6320850262318255E-41</v>
      </c>
      <c r="CM135" s="5">
        <f t="shared" si="118"/>
        <v>1.7976813146165252E-41</v>
      </c>
      <c r="CN135" s="5">
        <f t="shared" si="118"/>
        <v>1.9712776030012254E-41</v>
      </c>
      <c r="CO135" s="5">
        <f t="shared" si="118"/>
        <v>2.1528738913859037E-41</v>
      </c>
      <c r="CP135" s="5">
        <f t="shared" si="118"/>
        <v>2.3424701797706042E-41</v>
      </c>
      <c r="CQ135" s="5">
        <f t="shared" si="118"/>
        <v>2.557930349536024E-41</v>
      </c>
      <c r="CR135" s="5">
        <f t="shared" si="118"/>
        <v>2.3596264059447559E-41</v>
      </c>
      <c r="CS135" s="5">
        <f t="shared" si="118"/>
        <v>2.169322462353511E-41</v>
      </c>
      <c r="CT135" s="5">
        <f t="shared" si="118"/>
        <v>1.987018518762243E-41</v>
      </c>
      <c r="CU135" s="5">
        <f t="shared" si="118"/>
        <v>1.8127145751709754E-41</v>
      </c>
      <c r="CV135" s="5">
        <f t="shared" si="118"/>
        <v>1.646410631579728E-41</v>
      </c>
      <c r="CW135" s="5">
        <f t="shared" si="118"/>
        <v>1.4881066879884605E-41</v>
      </c>
      <c r="CX135" s="5">
        <f t="shared" si="118"/>
        <v>1.3378027443971936E-41</v>
      </c>
      <c r="CY135" s="5">
        <f t="shared" si="118"/>
        <v>1.1954988008059274E-41</v>
      </c>
      <c r="CZ135" s="5">
        <f t="shared" si="118"/>
        <v>1.0611948572146772E-41</v>
      </c>
      <c r="DA135" s="5">
        <f t="shared" si="117"/>
        <v>9.3489091362341102E-42</v>
      </c>
      <c r="DB135" s="5">
        <f t="shared" si="117"/>
        <v>8.1658697003214525E-42</v>
      </c>
      <c r="DC135" s="5">
        <f t="shared" si="117"/>
        <v>7.0628302644088013E-42</v>
      </c>
      <c r="DD135" s="5">
        <f t="shared" si="117"/>
        <v>6.0397908284962727E-42</v>
      </c>
      <c r="DE135" s="5">
        <f t="shared" si="117"/>
        <v>5.0967513925836221E-42</v>
      </c>
      <c r="DF135" s="5">
        <f t="shared" si="117"/>
        <v>4.2337119566709768E-42</v>
      </c>
      <c r="DG135" s="5">
        <f t="shared" si="117"/>
        <v>3.450672520758426E-42</v>
      </c>
      <c r="DH135" s="5">
        <f t="shared" si="117"/>
        <v>2.7476330848457818E-42</v>
      </c>
    </row>
    <row r="136" spans="2:112" x14ac:dyDescent="0.25">
      <c r="B136" s="5">
        <f>'goccia (17)'!M17</f>
        <v>2.5851111618957752E-18</v>
      </c>
      <c r="D136">
        <f t="shared" si="99"/>
        <v>172</v>
      </c>
      <c r="E136" s="5">
        <f t="shared" ref="E136:E190" si="124">B136</f>
        <v>2.5851111618957752E-18</v>
      </c>
      <c r="F136" s="107">
        <f t="shared" ref="F136:F190" si="125">E136*10^(19)</f>
        <v>25.851111618957752</v>
      </c>
      <c r="G136" s="35"/>
      <c r="H136" s="100">
        <f t="shared" ref="H136:H190" si="126">E136/ROUND(E136/$C$2,0)</f>
        <v>1.5206536246445737E-19</v>
      </c>
      <c r="I136" s="35"/>
      <c r="J136" s="6"/>
      <c r="L136" s="5">
        <f t="shared" si="121"/>
        <v>4.2657221095894192E-42</v>
      </c>
      <c r="M136" s="5">
        <f t="shared" si="121"/>
        <v>3.479577123806447E-42</v>
      </c>
      <c r="N136" s="5">
        <f t="shared" si="121"/>
        <v>2.7734321380235599E-42</v>
      </c>
      <c r="O136" s="5">
        <f t="shared" si="121"/>
        <v>2.1472871522405882E-42</v>
      </c>
      <c r="P136" s="5">
        <f t="shared" si="121"/>
        <v>1.6011421664576219E-42</v>
      </c>
      <c r="Q136" s="5">
        <f t="shared" si="121"/>
        <v>1.1349971806746607E-42</v>
      </c>
      <c r="R136" s="5">
        <f t="shared" si="121"/>
        <v>7.4885219489174669E-43</v>
      </c>
      <c r="S136" s="5">
        <f t="shared" si="121"/>
        <v>4.4270720910878667E-43</v>
      </c>
      <c r="T136" s="5">
        <f t="shared" si="121"/>
        <v>2.1656222332583201E-43</v>
      </c>
      <c r="U136" s="5">
        <f t="shared" si="121"/>
        <v>7.0417237542882611E-44</v>
      </c>
      <c r="V136" s="5">
        <f t="shared" si="121"/>
        <v>4.2722517599416722E-45</v>
      </c>
      <c r="W136" s="5">
        <f t="shared" si="121"/>
        <v>1.812726597699327E-44</v>
      </c>
      <c r="X136" s="5">
        <f t="shared" si="121"/>
        <v>1.1198228019405017E-43</v>
      </c>
      <c r="Y136" s="5">
        <f t="shared" si="121"/>
        <v>2.858372944111124E-43</v>
      </c>
      <c r="Z136" s="5">
        <f t="shared" si="121"/>
        <v>5.3969230862814459E-43</v>
      </c>
      <c r="AA136" s="5">
        <f t="shared" si="121"/>
        <v>8.7354732284520781E-43</v>
      </c>
      <c r="AB136" s="5">
        <f t="shared" si="120"/>
        <v>1.2874023370622763E-42</v>
      </c>
      <c r="AC136" s="5">
        <f t="shared" si="120"/>
        <v>1.7812573512792859E-42</v>
      </c>
      <c r="AD136" s="5">
        <f t="shared" si="120"/>
        <v>2.3551123654963555E-42</v>
      </c>
      <c r="AE136" s="5">
        <f t="shared" si="120"/>
        <v>3.0089673797134305E-42</v>
      </c>
      <c r="AF136" s="5">
        <f t="shared" si="120"/>
        <v>3.7428223939305101E-42</v>
      </c>
      <c r="AG136" s="5">
        <f t="shared" si="120"/>
        <v>4.5566774081474932E-42</v>
      </c>
      <c r="AH136" s="5">
        <f t="shared" si="120"/>
        <v>5.450532422364574E-42</v>
      </c>
      <c r="AI136" s="5">
        <f t="shared" si="120"/>
        <v>6.4243874365816601E-42</v>
      </c>
      <c r="AJ136" s="5">
        <f t="shared" si="120"/>
        <v>7.4782424507987522E-42</v>
      </c>
      <c r="AK136" s="5">
        <f t="shared" si="120"/>
        <v>8.6120974650157082E-42</v>
      </c>
      <c r="AL136" s="5">
        <f t="shared" si="120"/>
        <v>9.8259524792328008E-42</v>
      </c>
      <c r="AM136" s="5">
        <f t="shared" si="120"/>
        <v>1.1119807493449899E-41</v>
      </c>
      <c r="AN136" s="5">
        <f t="shared" si="120"/>
        <v>1.2493662507666831E-41</v>
      </c>
      <c r="AO136" s="5">
        <f t="shared" si="120"/>
        <v>1.3947517521883931E-41</v>
      </c>
      <c r="AP136" s="5">
        <f t="shared" si="120"/>
        <v>1.5481372536101035E-41</v>
      </c>
      <c r="AQ136" s="5">
        <f t="shared" si="123"/>
        <v>1.7095227550318145E-41</v>
      </c>
      <c r="AR136" s="5">
        <f t="shared" si="123"/>
        <v>1.8789082564535051E-41</v>
      </c>
      <c r="AS136" s="5">
        <f t="shared" si="123"/>
        <v>2.0562937578752161E-41</v>
      </c>
      <c r="AT136" s="5">
        <f t="shared" si="123"/>
        <v>2.2747630585481275E-41</v>
      </c>
      <c r="AU136" s="5">
        <f t="shared" si="123"/>
        <v>2.0879851538086836E-41</v>
      </c>
      <c r="AV136" s="5">
        <f t="shared" si="123"/>
        <v>1.9092072490692611E-41</v>
      </c>
      <c r="AW136" s="5">
        <f t="shared" si="123"/>
        <v>1.7384293443298173E-41</v>
      </c>
      <c r="AX136" s="5">
        <f t="shared" si="123"/>
        <v>1.5756514395903741E-41</v>
      </c>
      <c r="AY136" s="5">
        <f t="shared" si="123"/>
        <v>1.4208735348509311E-41</v>
      </c>
      <c r="AZ136" s="5">
        <f t="shared" si="123"/>
        <v>1.2740956301115061E-41</v>
      </c>
      <c r="BA136" s="5">
        <f t="shared" si="123"/>
        <v>1.1353177253720634E-41</v>
      </c>
      <c r="BB136" s="5">
        <f t="shared" si="123"/>
        <v>1.0045398206326213E-41</v>
      </c>
      <c r="BC136" s="5">
        <f t="shared" si="123"/>
        <v>8.8176191589319392E-42</v>
      </c>
      <c r="BD136" s="5">
        <f t="shared" si="123"/>
        <v>7.6698401115375181E-42</v>
      </c>
      <c r="BE136" s="5">
        <f t="shared" si="123"/>
        <v>6.6020610641431023E-42</v>
      </c>
      <c r="BF136" s="5">
        <f t="shared" si="123"/>
        <v>5.6142820167486926E-42</v>
      </c>
      <c r="BG136" s="5">
        <f t="shared" si="122"/>
        <v>4.706502969354392E-42</v>
      </c>
      <c r="BH136" s="5">
        <f t="shared" si="122"/>
        <v>3.8787239219599833E-42</v>
      </c>
      <c r="BI136" s="5">
        <f t="shared" si="122"/>
        <v>3.1309448745655794E-42</v>
      </c>
      <c r="BJ136" s="5">
        <f t="shared" si="122"/>
        <v>2.4631658271711808E-42</v>
      </c>
      <c r="BK136" s="5">
        <f t="shared" si="122"/>
        <v>1.8753867797768535E-42</v>
      </c>
      <c r="BL136" s="5">
        <f t="shared" si="122"/>
        <v>1.367607732382456E-42</v>
      </c>
      <c r="BM136" s="5">
        <f t="shared" si="122"/>
        <v>9.3982868498806389E-43</v>
      </c>
      <c r="BN136" s="5">
        <f t="shared" si="122"/>
        <v>5.9204963759371407E-43</v>
      </c>
      <c r="BO136" s="5">
        <f t="shared" si="122"/>
        <v>3.2427059019932286E-43</v>
      </c>
      <c r="BP136" s="5">
        <f t="shared" si="122"/>
        <v>1.3649154280493699E-43</v>
      </c>
      <c r="BQ136" s="5">
        <f t="shared" si="122"/>
        <v>2.87124954105564E-44</v>
      </c>
      <c r="BR136" s="5">
        <f t="shared" si="122"/>
        <v>9.3344801617965991E-46</v>
      </c>
      <c r="BS136" s="5">
        <f t="shared" si="122"/>
        <v>5.3154400621800077E-44</v>
      </c>
      <c r="BT136" s="5">
        <f t="shared" si="122"/>
        <v>1.8537535322742581E-43</v>
      </c>
      <c r="BU136" s="5">
        <f t="shared" si="122"/>
        <v>3.9759630583305683E-43</v>
      </c>
      <c r="BV136" s="5">
        <f t="shared" si="119"/>
        <v>6.8981725843865321E-43</v>
      </c>
      <c r="BW136" s="5">
        <f t="shared" si="119"/>
        <v>1.0620382110442356E-42</v>
      </c>
      <c r="BX136" s="5">
        <f t="shared" si="119"/>
        <v>1.5142591636498632E-42</v>
      </c>
      <c r="BY136" s="5">
        <f t="shared" si="119"/>
        <v>2.0464801162554963E-42</v>
      </c>
      <c r="BZ136" s="5">
        <f t="shared" si="119"/>
        <v>2.6587010688610561E-42</v>
      </c>
      <c r="CA136" s="5">
        <f t="shared" si="119"/>
        <v>3.35092202146669E-42</v>
      </c>
      <c r="CB136" s="5">
        <f t="shared" si="119"/>
        <v>4.1231429740723296E-42</v>
      </c>
      <c r="CC136" s="5">
        <f t="shared" si="119"/>
        <v>4.9753639266779739E-42</v>
      </c>
      <c r="CD136" s="5">
        <f t="shared" si="119"/>
        <v>5.9075848792835069E-42</v>
      </c>
      <c r="CE136" s="5">
        <f t="shared" si="119"/>
        <v>6.9198058318891523E-42</v>
      </c>
      <c r="CF136" s="5">
        <f t="shared" si="119"/>
        <v>8.0120267844948031E-42</v>
      </c>
      <c r="CG136" s="5">
        <f t="shared" si="119"/>
        <v>9.1842477371003139E-42</v>
      </c>
      <c r="CH136" s="5">
        <f t="shared" si="119"/>
        <v>1.0436468689705966E-41</v>
      </c>
      <c r="CI136" s="5">
        <f t="shared" si="119"/>
        <v>1.1768689642311624E-41</v>
      </c>
      <c r="CJ136" s="5">
        <f t="shared" si="119"/>
        <v>1.3180910594917286E-41</v>
      </c>
      <c r="CK136" s="5">
        <f t="shared" ref="CK136:CZ151" si="127">IF($E136=0, 0, ($E136/ROUND($E136/CK$3,0)-CK$3)^2)</f>
        <v>1.4673131547522769E-41</v>
      </c>
      <c r="CL136" s="5">
        <f t="shared" si="127"/>
        <v>1.6245352500128434E-41</v>
      </c>
      <c r="CM136" s="5">
        <f t="shared" si="127"/>
        <v>1.7897573452734103E-41</v>
      </c>
      <c r="CN136" s="5">
        <f t="shared" si="127"/>
        <v>1.9629794405339776E-41</v>
      </c>
      <c r="CO136" s="5">
        <f t="shared" si="127"/>
        <v>2.1442015357945231E-41</v>
      </c>
      <c r="CP136" s="5">
        <f t="shared" si="127"/>
        <v>2.333423631055091E-41</v>
      </c>
      <c r="CQ136" s="5">
        <f t="shared" si="127"/>
        <v>2.5306457263156588E-41</v>
      </c>
      <c r="CR136" s="5">
        <f t="shared" si="127"/>
        <v>3.0699845474070124E-41</v>
      </c>
      <c r="CS136" s="5">
        <f t="shared" si="127"/>
        <v>2.8523547823516303E-41</v>
      </c>
      <c r="CT136" s="5">
        <f t="shared" si="127"/>
        <v>2.6427250172962219E-41</v>
      </c>
      <c r="CU136" s="5">
        <f t="shared" si="127"/>
        <v>2.4410952522408141E-41</v>
      </c>
      <c r="CV136" s="5">
        <f t="shared" si="127"/>
        <v>2.2474654871854295E-41</v>
      </c>
      <c r="CW136" s="5">
        <f t="shared" si="127"/>
        <v>2.0618357221300217E-41</v>
      </c>
      <c r="CX136" s="5">
        <f t="shared" si="127"/>
        <v>1.8842059570746144E-41</v>
      </c>
      <c r="CY136" s="5">
        <f t="shared" si="127"/>
        <v>1.7145761920192075E-41</v>
      </c>
      <c r="CZ136" s="5">
        <f t="shared" si="127"/>
        <v>1.5529464269638204E-41</v>
      </c>
      <c r="DA136" s="5">
        <f t="shared" si="117"/>
        <v>1.3993166619084138E-41</v>
      </c>
      <c r="DB136" s="5">
        <f t="shared" si="117"/>
        <v>1.2536868968530076E-41</v>
      </c>
      <c r="DC136" s="5">
        <f t="shared" si="117"/>
        <v>1.1160571317976021E-41</v>
      </c>
      <c r="DD136" s="5">
        <f t="shared" si="117"/>
        <v>9.8642736674221227E-42</v>
      </c>
      <c r="DE136" s="5">
        <f t="shared" si="117"/>
        <v>8.6479760168680679E-42</v>
      </c>
      <c r="DF136" s="5">
        <f t="shared" si="117"/>
        <v>7.5116783663140184E-42</v>
      </c>
      <c r="DG136" s="5">
        <f t="shared" si="117"/>
        <v>6.4553807157600966E-42</v>
      </c>
      <c r="DH136" s="5">
        <f t="shared" si="117"/>
        <v>5.4790830652060483E-42</v>
      </c>
    </row>
    <row r="137" spans="2:112" x14ac:dyDescent="0.25">
      <c r="B137" s="5">
        <f>'goccia (17)'!M18</f>
        <v>2.6906081655171667E-18</v>
      </c>
      <c r="D137">
        <f t="shared" si="99"/>
        <v>173</v>
      </c>
      <c r="E137" s="5">
        <f t="shared" si="124"/>
        <v>2.6906081655171667E-18</v>
      </c>
      <c r="F137" s="107">
        <f t="shared" si="125"/>
        <v>26.906081655171668</v>
      </c>
      <c r="G137" s="35"/>
      <c r="H137" s="100">
        <f t="shared" si="126"/>
        <v>1.4947823141762038E-19</v>
      </c>
      <c r="I137" s="35"/>
      <c r="J137" s="6"/>
      <c r="L137" s="5">
        <f t="shared" si="121"/>
        <v>2.7224245355843903E-43</v>
      </c>
      <c r="M137" s="5">
        <f t="shared" si="121"/>
        <v>5.2094988651029689E-43</v>
      </c>
      <c r="N137" s="5">
        <f t="shared" si="121"/>
        <v>8.4965731946211572E-43</v>
      </c>
      <c r="O137" s="5">
        <f t="shared" si="121"/>
        <v>1.2583647524139746E-42</v>
      </c>
      <c r="P137" s="5">
        <f t="shared" si="121"/>
        <v>1.7470721853658389E-42</v>
      </c>
      <c r="Q137" s="5">
        <f t="shared" si="121"/>
        <v>2.3157796183177083E-42</v>
      </c>
      <c r="R137" s="5">
        <f t="shared" si="121"/>
        <v>2.9644870512695002E-42</v>
      </c>
      <c r="S137" s="5">
        <f t="shared" si="121"/>
        <v>3.6931944842213708E-42</v>
      </c>
      <c r="T137" s="5">
        <f t="shared" si="121"/>
        <v>4.5019019171732461E-42</v>
      </c>
      <c r="U137" s="5">
        <f t="shared" si="121"/>
        <v>5.3906093501251273E-42</v>
      </c>
      <c r="V137" s="5">
        <f t="shared" si="121"/>
        <v>6.3593167830768928E-42</v>
      </c>
      <c r="W137" s="5">
        <f t="shared" si="121"/>
        <v>7.4080242160287745E-42</v>
      </c>
      <c r="X137" s="5">
        <f t="shared" si="121"/>
        <v>8.5367316489806616E-42</v>
      </c>
      <c r="Y137" s="5">
        <f t="shared" si="121"/>
        <v>9.745439081932554E-42</v>
      </c>
      <c r="Z137" s="5">
        <f t="shared" si="121"/>
        <v>1.1034146514884293E-41</v>
      </c>
      <c r="AA137" s="5">
        <f t="shared" si="121"/>
        <v>1.2402853947836185E-41</v>
      </c>
      <c r="AB137" s="5">
        <f t="shared" si="120"/>
        <v>1.3851561380788085E-41</v>
      </c>
      <c r="AC137" s="5">
        <f t="shared" si="120"/>
        <v>1.53802688137398E-41</v>
      </c>
      <c r="AD137" s="5">
        <f t="shared" si="120"/>
        <v>1.69889762466917E-41</v>
      </c>
      <c r="AE137" s="5">
        <f t="shared" si="120"/>
        <v>1.9990454066730198E-41</v>
      </c>
      <c r="AF137" s="5">
        <f t="shared" si="120"/>
        <v>1.8242026642796805E-41</v>
      </c>
      <c r="AG137" s="5">
        <f t="shared" si="120"/>
        <v>1.6573599218863614E-41</v>
      </c>
      <c r="AH137" s="5">
        <f t="shared" si="120"/>
        <v>1.4985171794930221E-41</v>
      </c>
      <c r="AI137" s="5">
        <f t="shared" si="120"/>
        <v>1.3476744370996832E-41</v>
      </c>
      <c r="AJ137" s="5">
        <f t="shared" si="120"/>
        <v>1.204831694706345E-41</v>
      </c>
      <c r="AK137" s="5">
        <f t="shared" si="120"/>
        <v>1.0699889523130231E-41</v>
      </c>
      <c r="AL137" s="5">
        <f t="shared" si="120"/>
        <v>9.4314620991968503E-42</v>
      </c>
      <c r="AM137" s="5">
        <f t="shared" si="120"/>
        <v>8.2430346752634751E-42</v>
      </c>
      <c r="AN137" s="5">
        <f t="shared" si="120"/>
        <v>7.1346072513302327E-42</v>
      </c>
      <c r="AO137" s="5">
        <f t="shared" si="120"/>
        <v>6.106179827396858E-42</v>
      </c>
      <c r="AP137" s="5">
        <f t="shared" si="120"/>
        <v>5.1577524034634886E-42</v>
      </c>
      <c r="AQ137" s="5">
        <f t="shared" si="123"/>
        <v>4.2893249795301246E-42</v>
      </c>
      <c r="AR137" s="5">
        <f t="shared" si="123"/>
        <v>3.5008975555968558E-42</v>
      </c>
      <c r="AS137" s="5">
        <f t="shared" si="123"/>
        <v>2.7924701316634922E-42</v>
      </c>
      <c r="AT137" s="5">
        <f t="shared" si="123"/>
        <v>2.1640427077301347E-42</v>
      </c>
      <c r="AU137" s="5">
        <f t="shared" si="123"/>
        <v>1.6156152837967822E-42</v>
      </c>
      <c r="AV137" s="5">
        <f t="shared" si="123"/>
        <v>1.1471878598634863E-42</v>
      </c>
      <c r="AW137" s="5">
        <f t="shared" si="123"/>
        <v>7.5876043593013487E-43</v>
      </c>
      <c r="AX137" s="5">
        <f t="shared" si="123"/>
        <v>4.5033301199678858E-43</v>
      </c>
      <c r="AY137" s="5">
        <f t="shared" si="123"/>
        <v>2.2190558806344763E-43</v>
      </c>
      <c r="AZ137" s="5">
        <f t="shared" si="123"/>
        <v>7.347816413012507E-44</v>
      </c>
      <c r="BA137" s="5">
        <f t="shared" si="123"/>
        <v>5.0507401967851446E-45</v>
      </c>
      <c r="BB137" s="5">
        <f t="shared" si="123"/>
        <v>1.6623316263450527E-44</v>
      </c>
      <c r="BC137" s="5">
        <f t="shared" si="123"/>
        <v>1.0819589233010539E-43</v>
      </c>
      <c r="BD137" s="5">
        <f t="shared" si="123"/>
        <v>2.7976846839677176E-43</v>
      </c>
      <c r="BE137" s="5">
        <f t="shared" si="123"/>
        <v>5.3134104446344347E-43</v>
      </c>
      <c r="BF137" s="5">
        <f t="shared" si="123"/>
        <v>8.6291362053012048E-43</v>
      </c>
      <c r="BG137" s="5">
        <f t="shared" si="122"/>
        <v>1.2744861965967484E-42</v>
      </c>
      <c r="BH137" s="5">
        <f t="shared" si="122"/>
        <v>1.7660587726634265E-42</v>
      </c>
      <c r="BI137" s="5">
        <f t="shared" si="122"/>
        <v>2.3376313487301096E-42</v>
      </c>
      <c r="BJ137" s="5">
        <f t="shared" si="122"/>
        <v>2.9892039247967983E-42</v>
      </c>
      <c r="BK137" s="5">
        <f t="shared" si="122"/>
        <v>3.7207765008633991E-42</v>
      </c>
      <c r="BL137" s="5">
        <f t="shared" si="122"/>
        <v>4.5323490769300893E-42</v>
      </c>
      <c r="BM137" s="5">
        <f t="shared" si="122"/>
        <v>5.4239216529967842E-42</v>
      </c>
      <c r="BN137" s="5">
        <f t="shared" si="122"/>
        <v>6.3954942290633627E-42</v>
      </c>
      <c r="BO137" s="5">
        <f t="shared" si="122"/>
        <v>7.4470668051300581E-42</v>
      </c>
      <c r="BP137" s="5">
        <f t="shared" si="122"/>
        <v>8.5786393811967601E-42</v>
      </c>
      <c r="BQ137" s="5">
        <f t="shared" si="122"/>
        <v>9.7902119572634662E-42</v>
      </c>
      <c r="BR137" s="5">
        <f t="shared" si="122"/>
        <v>1.1081784533330017E-41</v>
      </c>
      <c r="BS137" s="5">
        <f t="shared" si="122"/>
        <v>1.2453357109396725E-41</v>
      </c>
      <c r="BT137" s="5">
        <f t="shared" si="122"/>
        <v>1.3904929685463438E-41</v>
      </c>
      <c r="BU137" s="5">
        <f t="shared" si="122"/>
        <v>1.5436502261530155E-41</v>
      </c>
      <c r="BV137" s="5">
        <f t="shared" ref="BV137:CK152" si="128">IF($E137=0, 0, ($E137/ROUND($E137/BV$3,0)-BV$3)^2)</f>
        <v>1.704807483759668E-41</v>
      </c>
      <c r="BW137" s="5">
        <f t="shared" si="128"/>
        <v>1.8739647413663192E-41</v>
      </c>
      <c r="BX137" s="5">
        <f t="shared" si="128"/>
        <v>2.0511219989729906E-41</v>
      </c>
      <c r="BY137" s="5">
        <f t="shared" si="128"/>
        <v>2.2362792565796627E-41</v>
      </c>
      <c r="BZ137" s="5">
        <f t="shared" si="128"/>
        <v>2.4631471682819511E-41</v>
      </c>
      <c r="CA137" s="5">
        <f t="shared" si="128"/>
        <v>2.2686267544890273E-41</v>
      </c>
      <c r="CB137" s="5">
        <f t="shared" si="128"/>
        <v>2.0821063406961041E-41</v>
      </c>
      <c r="CC137" s="5">
        <f t="shared" si="128"/>
        <v>1.903585926903181E-41</v>
      </c>
      <c r="CD137" s="5">
        <f t="shared" si="128"/>
        <v>1.7330655131102788E-41</v>
      </c>
      <c r="CE137" s="5">
        <f t="shared" si="128"/>
        <v>1.570545099317356E-41</v>
      </c>
      <c r="CF137" s="5">
        <f t="shared" si="128"/>
        <v>1.4160246855244339E-41</v>
      </c>
      <c r="CG137" s="5">
        <f t="shared" si="128"/>
        <v>1.2695042717315293E-41</v>
      </c>
      <c r="CH137" s="5">
        <f t="shared" si="128"/>
        <v>1.1309838579386073E-41</v>
      </c>
      <c r="CI137" s="5">
        <f t="shared" si="128"/>
        <v>1.0004634441456857E-41</v>
      </c>
      <c r="CJ137" s="5">
        <f t="shared" si="128"/>
        <v>8.779430303527646E-42</v>
      </c>
      <c r="CK137" s="5">
        <f t="shared" si="128"/>
        <v>7.6342261655985742E-42</v>
      </c>
      <c r="CL137" s="5">
        <f t="shared" si="127"/>
        <v>6.5690220276693651E-42</v>
      </c>
      <c r="CM137" s="5">
        <f t="shared" si="127"/>
        <v>5.5838178897401606E-42</v>
      </c>
      <c r="CN137" s="5">
        <f t="shared" si="127"/>
        <v>4.6786137518109615E-42</v>
      </c>
      <c r="CO137" s="5">
        <f t="shared" si="127"/>
        <v>3.8534096138818627E-42</v>
      </c>
      <c r="CP137" s="5">
        <f t="shared" si="127"/>
        <v>3.1082054759526648E-42</v>
      </c>
      <c r="CQ137" s="5">
        <f t="shared" si="127"/>
        <v>2.4430013380234721E-42</v>
      </c>
      <c r="CR137" s="5">
        <f t="shared" si="127"/>
        <v>1.8577972000942848E-42</v>
      </c>
      <c r="CS137" s="5">
        <f t="shared" si="127"/>
        <v>1.352593062165159E-42</v>
      </c>
      <c r="CT137" s="5">
        <f t="shared" si="127"/>
        <v>9.2738892423597282E-43</v>
      </c>
      <c r="CU137" s="5">
        <f t="shared" si="127"/>
        <v>5.8218478630679185E-43</v>
      </c>
      <c r="CV137" s="5">
        <f t="shared" si="127"/>
        <v>3.1698064837764334E-43</v>
      </c>
      <c r="CW137" s="5">
        <f t="shared" si="127"/>
        <v>1.3177651044846339E-43</v>
      </c>
      <c r="CX137" s="5">
        <f t="shared" si="127"/>
        <v>2.6572372519288754E-44</v>
      </c>
      <c r="CY137" s="5">
        <f t="shared" si="127"/>
        <v>1.3682345901194379E-45</v>
      </c>
      <c r="CZ137" s="5">
        <f t="shared" si="127"/>
        <v>5.6164096660944022E-44</v>
      </c>
      <c r="DA137" s="5">
        <f t="shared" si="117"/>
        <v>1.9095995873177571E-43</v>
      </c>
      <c r="DB137" s="5">
        <f t="shared" si="117"/>
        <v>4.0575582080261266E-43</v>
      </c>
      <c r="DC137" s="5">
        <f t="shared" si="117"/>
        <v>7.00551682873455E-43</v>
      </c>
      <c r="DD137" s="5">
        <f t="shared" si="117"/>
        <v>1.0753475449442527E-42</v>
      </c>
      <c r="DE137" s="5">
        <f t="shared" si="117"/>
        <v>1.5301434070150961E-42</v>
      </c>
      <c r="DF137" s="5">
        <f t="shared" si="117"/>
        <v>2.0649392690859444E-42</v>
      </c>
      <c r="DG137" s="5">
        <f t="shared" si="117"/>
        <v>2.6797351311567197E-42</v>
      </c>
      <c r="DH137" s="5">
        <f t="shared" si="117"/>
        <v>3.3745309932275695E-42</v>
      </c>
    </row>
    <row r="138" spans="2:112" x14ac:dyDescent="0.25">
      <c r="B138" s="5">
        <f>'goccia (17)'!M19</f>
        <v>2.6368452694408803E-18</v>
      </c>
      <c r="D138">
        <f t="shared" si="99"/>
        <v>174</v>
      </c>
      <c r="E138" s="5">
        <f t="shared" si="124"/>
        <v>2.6368452694408803E-18</v>
      </c>
      <c r="F138" s="107">
        <f t="shared" si="125"/>
        <v>26.368452694408802</v>
      </c>
      <c r="G138" s="35"/>
      <c r="H138" s="100">
        <f t="shared" si="126"/>
        <v>1.5510854526122826E-19</v>
      </c>
      <c r="I138" s="35"/>
      <c r="J138" s="6"/>
      <c r="L138" s="5">
        <f t="shared" si="121"/>
        <v>1.2310246888873408E-41</v>
      </c>
      <c r="M138" s="5">
        <f t="shared" si="121"/>
        <v>1.3753685345742781E-41</v>
      </c>
      <c r="N138" s="5">
        <f t="shared" si="121"/>
        <v>1.5277123802611971E-41</v>
      </c>
      <c r="O138" s="5">
        <f t="shared" si="121"/>
        <v>1.6880562259481343E-41</v>
      </c>
      <c r="P138" s="5">
        <f t="shared" si="121"/>
        <v>1.8563562268052515E-41</v>
      </c>
      <c r="Q138" s="5">
        <f t="shared" si="121"/>
        <v>1.6880144163561157E-41</v>
      </c>
      <c r="R138" s="5">
        <f t="shared" si="121"/>
        <v>1.5276726059069991E-41</v>
      </c>
      <c r="S138" s="5">
        <f t="shared" si="121"/>
        <v>1.3753307954578633E-41</v>
      </c>
      <c r="T138" s="5">
        <f t="shared" si="121"/>
        <v>1.2309889850087279E-41</v>
      </c>
      <c r="U138" s="5">
        <f t="shared" si="121"/>
        <v>1.0946471745595931E-41</v>
      </c>
      <c r="V138" s="5">
        <f t="shared" si="121"/>
        <v>9.6630536411047381E-42</v>
      </c>
      <c r="W138" s="5">
        <f t="shared" si="121"/>
        <v>8.4596355366133912E-42</v>
      </c>
      <c r="X138" s="5">
        <f t="shared" si="121"/>
        <v>7.3362174321220495E-42</v>
      </c>
      <c r="Y138" s="5">
        <f t="shared" si="121"/>
        <v>6.2927993276307132E-42</v>
      </c>
      <c r="Z138" s="5">
        <f t="shared" si="121"/>
        <v>5.3293812231394932E-42</v>
      </c>
      <c r="AA138" s="5">
        <f t="shared" si="121"/>
        <v>4.445963118648158E-42</v>
      </c>
      <c r="AB138" s="5">
        <f t="shared" si="120"/>
        <v>3.6425450141568276E-42</v>
      </c>
      <c r="AC138" s="5">
        <f t="shared" si="120"/>
        <v>2.9191269096655853E-42</v>
      </c>
      <c r="AD138" s="5">
        <f t="shared" si="120"/>
        <v>2.2757088051742566E-42</v>
      </c>
      <c r="AE138" s="5">
        <f t="shared" si="120"/>
        <v>1.712290700682933E-42</v>
      </c>
      <c r="AF138" s="5">
        <f t="shared" si="120"/>
        <v>1.2288725961916145E-42</v>
      </c>
      <c r="AG138" s="5">
        <f t="shared" si="120"/>
        <v>8.2545449170034515E-43</v>
      </c>
      <c r="AH138" s="5">
        <f t="shared" si="120"/>
        <v>5.020363872090278E-43</v>
      </c>
      <c r="AI138" s="5">
        <f t="shared" si="120"/>
        <v>2.5861828271771575E-43</v>
      </c>
      <c r="AJ138" s="5">
        <f t="shared" si="120"/>
        <v>9.5200178226409002E-44</v>
      </c>
      <c r="AK138" s="5">
        <f t="shared" si="120"/>
        <v>1.1782073735112808E-44</v>
      </c>
      <c r="AL138" s="5">
        <f t="shared" si="120"/>
        <v>8.3639692438070657E-45</v>
      </c>
      <c r="AM138" s="5">
        <f t="shared" si="120"/>
        <v>8.4945864752506637E-44</v>
      </c>
      <c r="AN138" s="5">
        <f t="shared" si="120"/>
        <v>2.4152776026118786E-43</v>
      </c>
      <c r="AO138" s="5">
        <f t="shared" si="120"/>
        <v>4.7810965576988839E-43</v>
      </c>
      <c r="AP138" s="5">
        <f t="shared" si="120"/>
        <v>7.9469155127859435E-43</v>
      </c>
      <c r="AQ138" s="5">
        <f t="shared" si="123"/>
        <v>1.1912734467873055E-42</v>
      </c>
      <c r="AR138" s="5">
        <f t="shared" si="123"/>
        <v>1.6678553422959598E-42</v>
      </c>
      <c r="AS138" s="5">
        <f t="shared" si="123"/>
        <v>2.2244372378046721E-42</v>
      </c>
      <c r="AT138" s="5">
        <f t="shared" si="123"/>
        <v>2.8610191333133894E-42</v>
      </c>
      <c r="AU138" s="5">
        <f t="shared" si="123"/>
        <v>3.5776010288221124E-42</v>
      </c>
      <c r="AV138" s="5">
        <f t="shared" si="123"/>
        <v>4.3741829243307397E-42</v>
      </c>
      <c r="AW138" s="5">
        <f t="shared" si="123"/>
        <v>5.2507648198394634E-42</v>
      </c>
      <c r="AX138" s="5">
        <f t="shared" si="123"/>
        <v>6.2073467153481925E-42</v>
      </c>
      <c r="AY138" s="5">
        <f t="shared" si="123"/>
        <v>7.2439286108569276E-42</v>
      </c>
      <c r="AZ138" s="5">
        <f t="shared" si="123"/>
        <v>8.3605105063655278E-42</v>
      </c>
      <c r="BA138" s="5">
        <f t="shared" si="123"/>
        <v>9.5570924018742634E-42</v>
      </c>
      <c r="BB138" s="5">
        <f t="shared" si="123"/>
        <v>1.0833674297383003E-41</v>
      </c>
      <c r="BC138" s="5">
        <f t="shared" si="123"/>
        <v>1.2190256192891582E-41</v>
      </c>
      <c r="BD138" s="5">
        <f t="shared" si="123"/>
        <v>1.3626838088400324E-41</v>
      </c>
      <c r="BE138" s="5">
        <f t="shared" si="123"/>
        <v>1.5143419983909069E-41</v>
      </c>
      <c r="BF138" s="5">
        <f t="shared" si="123"/>
        <v>1.6740001879417824E-41</v>
      </c>
      <c r="BG138" s="5">
        <f t="shared" si="122"/>
        <v>1.8416583774926374E-41</v>
      </c>
      <c r="BH138" s="5">
        <f t="shared" si="122"/>
        <v>2.0173165670435126E-41</v>
      </c>
      <c r="BI138" s="5">
        <f t="shared" si="122"/>
        <v>2.2009747565943885E-41</v>
      </c>
      <c r="BJ138" s="5">
        <f t="shared" si="122"/>
        <v>2.3067169669693192E-41</v>
      </c>
      <c r="BK138" s="5">
        <f t="shared" si="122"/>
        <v>2.118603793367135E-41</v>
      </c>
      <c r="BL138" s="5">
        <f t="shared" si="122"/>
        <v>1.9384906197649283E-41</v>
      </c>
      <c r="BM138" s="5">
        <f t="shared" si="122"/>
        <v>1.7663774461627222E-41</v>
      </c>
      <c r="BN138" s="5">
        <f t="shared" si="122"/>
        <v>1.6022642725605357E-41</v>
      </c>
      <c r="BO138" s="5">
        <f t="shared" si="122"/>
        <v>1.4461510989583296E-41</v>
      </c>
      <c r="BP138" s="5">
        <f t="shared" si="122"/>
        <v>1.298037925356124E-41</v>
      </c>
      <c r="BQ138" s="5">
        <f t="shared" si="122"/>
        <v>1.1579247517539191E-41</v>
      </c>
      <c r="BR138" s="5">
        <f t="shared" si="122"/>
        <v>1.0258115781517299E-41</v>
      </c>
      <c r="BS138" s="5">
        <f t="shared" si="122"/>
        <v>9.0169840454952502E-42</v>
      </c>
      <c r="BT138" s="5">
        <f t="shared" si="122"/>
        <v>7.8558523094732052E-42</v>
      </c>
      <c r="BU138" s="5">
        <f t="shared" si="122"/>
        <v>6.7747205734511668E-42</v>
      </c>
      <c r="BV138" s="5">
        <f t="shared" si="128"/>
        <v>5.7735888374292484E-42</v>
      </c>
      <c r="BW138" s="5">
        <f t="shared" si="128"/>
        <v>4.8524571014073176E-42</v>
      </c>
      <c r="BX138" s="5">
        <f t="shared" si="128"/>
        <v>4.0113253653852755E-42</v>
      </c>
      <c r="BY138" s="5">
        <f t="shared" si="128"/>
        <v>3.2501936293632387E-42</v>
      </c>
      <c r="BZ138" s="5">
        <f t="shared" si="128"/>
        <v>2.5690618933412841E-42</v>
      </c>
      <c r="CA138" s="5">
        <f t="shared" si="128"/>
        <v>1.9679301573192484E-42</v>
      </c>
      <c r="CB138" s="5">
        <f t="shared" si="128"/>
        <v>1.4467984212972181E-42</v>
      </c>
      <c r="CC138" s="5">
        <f t="shared" si="128"/>
        <v>1.0056666852751929E-42</v>
      </c>
      <c r="CD138" s="5">
        <f t="shared" si="128"/>
        <v>6.4453494925321164E-43</v>
      </c>
      <c r="CE138" s="5">
        <f t="shared" si="128"/>
        <v>3.6340321323118749E-43</v>
      </c>
      <c r="CF138" s="5">
        <f t="shared" si="128"/>
        <v>1.6227147720916865E-43</v>
      </c>
      <c r="CG138" s="5">
        <f t="shared" si="128"/>
        <v>4.1139741187164893E-44</v>
      </c>
      <c r="CH138" s="5">
        <f t="shared" si="128"/>
        <v>8.005165147041818E-48</v>
      </c>
      <c r="CI138" s="5">
        <f t="shared" si="128"/>
        <v>3.8876269143134502E-44</v>
      </c>
      <c r="CJ138" s="5">
        <f t="shared" si="128"/>
        <v>1.5774453312112727E-43</v>
      </c>
      <c r="CK138" s="5">
        <f t="shared" si="128"/>
        <v>3.5661279709909659E-43</v>
      </c>
      <c r="CL138" s="5">
        <f t="shared" si="127"/>
        <v>6.3548106107709041E-43</v>
      </c>
      <c r="CM138" s="5">
        <f t="shared" si="127"/>
        <v>9.943493250550895E-43</v>
      </c>
      <c r="CN138" s="5">
        <f t="shared" si="127"/>
        <v>1.4332175890330938E-42</v>
      </c>
      <c r="CO138" s="5">
        <f t="shared" si="127"/>
        <v>1.9520858530110361E-42</v>
      </c>
      <c r="CP138" s="5">
        <f t="shared" si="127"/>
        <v>2.5509541169890418E-42</v>
      </c>
      <c r="CQ138" s="5">
        <f t="shared" si="127"/>
        <v>3.2298223809670521E-42</v>
      </c>
      <c r="CR138" s="5">
        <f t="shared" si="127"/>
        <v>3.9886906449450684E-42</v>
      </c>
      <c r="CS138" s="5">
        <f t="shared" si="127"/>
        <v>4.8275589089229837E-42</v>
      </c>
      <c r="CT138" s="5">
        <f t="shared" si="127"/>
        <v>5.7464271729010005E-42</v>
      </c>
      <c r="CU138" s="5">
        <f t="shared" si="127"/>
        <v>6.7452954368790233E-42</v>
      </c>
      <c r="CV138" s="5">
        <f t="shared" si="127"/>
        <v>7.8241637008569163E-42</v>
      </c>
      <c r="CW138" s="5">
        <f t="shared" si="127"/>
        <v>8.9830319648349396E-42</v>
      </c>
      <c r="CX138" s="5">
        <f t="shared" si="127"/>
        <v>1.0221900228812968E-41</v>
      </c>
      <c r="CY138" s="5">
        <f t="shared" si="127"/>
        <v>1.1540768492791001E-41</v>
      </c>
      <c r="CZ138" s="5">
        <f t="shared" si="127"/>
        <v>1.2939636756768867E-41</v>
      </c>
      <c r="DA138" s="5">
        <f t="shared" si="117"/>
        <v>1.4418505020746903E-41</v>
      </c>
      <c r="DB138" s="5">
        <f t="shared" si="117"/>
        <v>1.5977373284724942E-41</v>
      </c>
      <c r="DC138" s="5">
        <f t="shared" si="117"/>
        <v>1.7616241548702989E-41</v>
      </c>
      <c r="DD138" s="5">
        <f t="shared" si="117"/>
        <v>1.9335109812680828E-41</v>
      </c>
      <c r="DE138" s="5">
        <f t="shared" si="117"/>
        <v>2.1133978076658875E-41</v>
      </c>
      <c r="DF138" s="5">
        <f t="shared" si="117"/>
        <v>2.3012846340636926E-41</v>
      </c>
      <c r="DG138" s="5">
        <f t="shared" si="117"/>
        <v>2.4971714604614744E-41</v>
      </c>
      <c r="DH138" s="5">
        <f t="shared" si="117"/>
        <v>2.7010582868592798E-41</v>
      </c>
    </row>
    <row r="139" spans="2:112" x14ac:dyDescent="0.25">
      <c r="B139" s="5">
        <f>'goccia (17)'!S16</f>
        <v>2.4813824370215699E-18</v>
      </c>
      <c r="D139">
        <f t="shared" si="99"/>
        <v>175</v>
      </c>
      <c r="E139" s="5">
        <f t="shared" si="124"/>
        <v>2.4813824370215699E-18</v>
      </c>
      <c r="F139" s="107">
        <f t="shared" si="125"/>
        <v>24.813824370215698</v>
      </c>
      <c r="G139" s="35"/>
      <c r="H139" s="100">
        <f t="shared" si="126"/>
        <v>1.5508640231384812E-19</v>
      </c>
      <c r="I139" s="35"/>
      <c r="J139" s="6"/>
      <c r="L139" s="5">
        <f t="shared" si="121"/>
        <v>1.6291937540134314E-41</v>
      </c>
      <c r="M139" s="5">
        <f t="shared" si="121"/>
        <v>1.7946468433744487E-41</v>
      </c>
      <c r="N139" s="5">
        <f t="shared" si="121"/>
        <v>2.196236664724112E-41</v>
      </c>
      <c r="O139" s="5">
        <f t="shared" si="121"/>
        <v>2.0127805721701808E-41</v>
      </c>
      <c r="P139" s="5">
        <f t="shared" si="121"/>
        <v>1.8373244796162501E-41</v>
      </c>
      <c r="Q139" s="5">
        <f t="shared" si="121"/>
        <v>1.66986838706232E-41</v>
      </c>
      <c r="R139" s="5">
        <f t="shared" si="121"/>
        <v>1.5104122945084089E-41</v>
      </c>
      <c r="S139" s="5">
        <f t="shared" si="121"/>
        <v>1.3589562019544789E-41</v>
      </c>
      <c r="T139" s="5">
        <f t="shared" si="121"/>
        <v>1.2155001094005495E-41</v>
      </c>
      <c r="U139" s="5">
        <f t="shared" si="121"/>
        <v>1.0800440168466205E-41</v>
      </c>
      <c r="V139" s="5">
        <f t="shared" si="121"/>
        <v>9.5258792429270688E-42</v>
      </c>
      <c r="W139" s="5">
        <f t="shared" si="121"/>
        <v>8.3313183173877795E-42</v>
      </c>
      <c r="X139" s="5">
        <f t="shared" si="121"/>
        <v>7.2167573918484956E-42</v>
      </c>
      <c r="Y139" s="5">
        <f t="shared" si="121"/>
        <v>6.1821964663092183E-42</v>
      </c>
      <c r="Z139" s="5">
        <f t="shared" si="121"/>
        <v>5.2276355407700554E-42</v>
      </c>
      <c r="AA139" s="5">
        <f t="shared" si="121"/>
        <v>4.353074615230778E-42</v>
      </c>
      <c r="AB139" s="5">
        <f t="shared" si="120"/>
        <v>3.5585136896915059E-42</v>
      </c>
      <c r="AC139" s="5">
        <f t="shared" si="120"/>
        <v>2.8439527641523204E-42</v>
      </c>
      <c r="AD139" s="5">
        <f t="shared" si="120"/>
        <v>2.2093918386130494E-42</v>
      </c>
      <c r="AE139" s="5">
        <f t="shared" si="120"/>
        <v>1.6548309130737838E-42</v>
      </c>
      <c r="AF139" s="5">
        <f t="shared" si="120"/>
        <v>1.1802699875345234E-42</v>
      </c>
      <c r="AG139" s="5">
        <f t="shared" si="120"/>
        <v>7.8570906199531103E-43</v>
      </c>
      <c r="AH139" s="5">
        <f t="shared" si="120"/>
        <v>4.7114813645605165E-43</v>
      </c>
      <c r="AI139" s="5">
        <f t="shared" si="120"/>
        <v>2.3658721091679758E-43</v>
      </c>
      <c r="AJ139" s="5">
        <f t="shared" si="120"/>
        <v>8.202628537754884E-44</v>
      </c>
      <c r="AK139" s="5">
        <f t="shared" si="120"/>
        <v>7.4653598383095711E-45</v>
      </c>
      <c r="AL139" s="5">
        <f t="shared" si="120"/>
        <v>1.2904434299061826E-44</v>
      </c>
      <c r="AM139" s="5">
        <f t="shared" si="120"/>
        <v>9.8343508759819385E-44</v>
      </c>
      <c r="AN139" s="5">
        <f t="shared" si="120"/>
        <v>2.6378258322055754E-43</v>
      </c>
      <c r="AO139" s="5">
        <f t="shared" si="120"/>
        <v>5.0922165768131609E-43</v>
      </c>
      <c r="AP139" s="5">
        <f t="shared" si="120"/>
        <v>8.3466073214208002E-43</v>
      </c>
      <c r="AQ139" s="5">
        <f t="shared" si="123"/>
        <v>1.2400998066028492E-42</v>
      </c>
      <c r="AR139" s="5">
        <f t="shared" si="123"/>
        <v>1.7255388810635603E-42</v>
      </c>
      <c r="AS139" s="5">
        <f t="shared" si="123"/>
        <v>2.2909779555243307E-42</v>
      </c>
      <c r="AT139" s="5">
        <f t="shared" si="123"/>
        <v>2.936417029985106E-42</v>
      </c>
      <c r="AU139" s="5">
        <f t="shared" si="123"/>
        <v>3.661856104445887E-42</v>
      </c>
      <c r="AV139" s="5">
        <f t="shared" si="123"/>
        <v>4.4672951789065714E-42</v>
      </c>
      <c r="AW139" s="5">
        <f t="shared" si="123"/>
        <v>5.3527342533673529E-42</v>
      </c>
      <c r="AX139" s="5">
        <f t="shared" si="123"/>
        <v>6.3181733278281398E-42</v>
      </c>
      <c r="AY139" s="5">
        <f t="shared" si="123"/>
        <v>7.3636124022889326E-42</v>
      </c>
      <c r="AZ139" s="5">
        <f t="shared" si="123"/>
        <v>8.4890514767495906E-42</v>
      </c>
      <c r="BA139" s="5">
        <f t="shared" si="123"/>
        <v>9.6944905512103839E-42</v>
      </c>
      <c r="BB139" s="5">
        <f t="shared" si="123"/>
        <v>1.0979929625671183E-41</v>
      </c>
      <c r="BC139" s="5">
        <f t="shared" si="123"/>
        <v>1.2345368700131817E-41</v>
      </c>
      <c r="BD139" s="5">
        <f t="shared" si="123"/>
        <v>1.3790807774592616E-41</v>
      </c>
      <c r="BE139" s="5">
        <f t="shared" si="123"/>
        <v>1.5316246849053422E-41</v>
      </c>
      <c r="BF139" s="5">
        <f t="shared" si="123"/>
        <v>1.6921685923514232E-41</v>
      </c>
      <c r="BG139" s="5">
        <f t="shared" si="122"/>
        <v>1.8607124997974839E-41</v>
      </c>
      <c r="BH139" s="5">
        <f t="shared" si="122"/>
        <v>2.0372564072435652E-41</v>
      </c>
      <c r="BI139" s="5">
        <f t="shared" si="122"/>
        <v>2.2218003146896469E-41</v>
      </c>
      <c r="BJ139" s="5">
        <f t="shared" si="122"/>
        <v>2.4143442221357287E-41</v>
      </c>
      <c r="BK139" s="5">
        <f t="shared" si="122"/>
        <v>2.7305806370845995E-41</v>
      </c>
      <c r="BL139" s="5">
        <f t="shared" si="122"/>
        <v>2.5255608050270735E-41</v>
      </c>
      <c r="BM139" s="5">
        <f t="shared" si="122"/>
        <v>2.3285409729695482E-41</v>
      </c>
      <c r="BN139" s="5">
        <f t="shared" si="122"/>
        <v>2.1395211409120454E-41</v>
      </c>
      <c r="BO139" s="5">
        <f t="shared" si="122"/>
        <v>1.9585013088545201E-41</v>
      </c>
      <c r="BP139" s="5">
        <f t="shared" si="122"/>
        <v>1.7854814767969952E-41</v>
      </c>
      <c r="BQ139" s="5">
        <f t="shared" si="122"/>
        <v>1.6204616447394709E-41</v>
      </c>
      <c r="BR139" s="5">
        <f t="shared" si="122"/>
        <v>1.4634418126819655E-41</v>
      </c>
      <c r="BS139" s="5">
        <f t="shared" si="122"/>
        <v>1.3144219806244413E-41</v>
      </c>
      <c r="BT139" s="5">
        <f t="shared" si="122"/>
        <v>1.1734021485669175E-41</v>
      </c>
      <c r="BU139" s="5">
        <f t="shared" si="122"/>
        <v>1.0403823165093944E-41</v>
      </c>
      <c r="BV139" s="5">
        <f t="shared" si="128"/>
        <v>9.1536248445188632E-42</v>
      </c>
      <c r="BW139" s="5">
        <f t="shared" si="128"/>
        <v>7.9834265239437689E-42</v>
      </c>
      <c r="BX139" s="5">
        <f t="shared" si="128"/>
        <v>6.8932282033685333E-42</v>
      </c>
      <c r="BY139" s="5">
        <f t="shared" si="128"/>
        <v>5.8830298827933044E-42</v>
      </c>
      <c r="BZ139" s="5">
        <f t="shared" si="128"/>
        <v>4.9528315622181866E-42</v>
      </c>
      <c r="CA139" s="5">
        <f t="shared" si="128"/>
        <v>4.1026332416429581E-42</v>
      </c>
      <c r="CB139" s="5">
        <f t="shared" si="128"/>
        <v>3.3324349210677344E-42</v>
      </c>
      <c r="CC139" s="5">
        <f t="shared" si="128"/>
        <v>2.6422366004925163E-42</v>
      </c>
      <c r="CD139" s="5">
        <f t="shared" si="128"/>
        <v>2.0320382799173721E-42</v>
      </c>
      <c r="CE139" s="5">
        <f t="shared" si="128"/>
        <v>1.5018399593421548E-42</v>
      </c>
      <c r="CF139" s="5">
        <f t="shared" si="128"/>
        <v>1.051641638766943E-42</v>
      </c>
      <c r="CG139" s="5">
        <f t="shared" si="128"/>
        <v>6.8144331819177636E-43</v>
      </c>
      <c r="CH139" s="5">
        <f t="shared" si="128"/>
        <v>3.9124499761656549E-43</v>
      </c>
      <c r="CI139" s="5">
        <f t="shared" si="128"/>
        <v>1.8104667704135999E-43</v>
      </c>
      <c r="CJ139" s="5">
        <f t="shared" si="128"/>
        <v>5.0848356466159783E-44</v>
      </c>
      <c r="CK139" s="5">
        <f t="shared" si="128"/>
        <v>6.500358909661179E-46</v>
      </c>
      <c r="CL139" s="5">
        <f t="shared" si="127"/>
        <v>3.0451715315766903E-44</v>
      </c>
      <c r="CM139" s="5">
        <f t="shared" si="127"/>
        <v>1.4025339474057301E-43</v>
      </c>
      <c r="CN139" s="5">
        <f t="shared" si="127"/>
        <v>3.3005507416538443E-43</v>
      </c>
      <c r="CO139" s="5">
        <f t="shared" si="127"/>
        <v>5.9985675359016384E-43</v>
      </c>
      <c r="CP139" s="5">
        <f t="shared" si="127"/>
        <v>9.4965843301497619E-43</v>
      </c>
      <c r="CQ139" s="5">
        <f t="shared" si="127"/>
        <v>1.3794601124397939E-42</v>
      </c>
      <c r="CR139" s="5">
        <f t="shared" si="127"/>
        <v>1.8892617918646171E-42</v>
      </c>
      <c r="CS139" s="5">
        <f t="shared" si="127"/>
        <v>2.4790634712893695E-42</v>
      </c>
      <c r="CT139" s="5">
        <f t="shared" si="127"/>
        <v>3.1488651507141938E-42</v>
      </c>
      <c r="CU139" s="5">
        <f t="shared" si="127"/>
        <v>3.8986668301390232E-42</v>
      </c>
      <c r="CV139" s="5">
        <f t="shared" si="127"/>
        <v>4.7284685095637527E-42</v>
      </c>
      <c r="CW139" s="5">
        <f t="shared" si="127"/>
        <v>5.6382701889885832E-42</v>
      </c>
      <c r="CX139" s="5">
        <f t="shared" si="127"/>
        <v>6.628071868413419E-42</v>
      </c>
      <c r="CY139" s="5">
        <f t="shared" si="127"/>
        <v>7.6978735478382602E-42</v>
      </c>
      <c r="CZ139" s="5">
        <f t="shared" si="127"/>
        <v>8.8476752272629627E-42</v>
      </c>
      <c r="DA139" s="5">
        <f t="shared" si="117"/>
        <v>1.0077476906687804E-41</v>
      </c>
      <c r="DB139" s="5">
        <f t="shared" si="117"/>
        <v>1.1387278586112653E-41</v>
      </c>
      <c r="DC139" s="5">
        <f t="shared" si="117"/>
        <v>1.2777080265537505E-41</v>
      </c>
      <c r="DD139" s="5">
        <f t="shared" si="117"/>
        <v>1.4246881944962182E-41</v>
      </c>
      <c r="DE139" s="5">
        <f t="shared" si="117"/>
        <v>1.5796683624387033E-41</v>
      </c>
      <c r="DF139" s="5">
        <f t="shared" si="117"/>
        <v>1.7426485303811894E-41</v>
      </c>
      <c r="DG139" s="5">
        <f t="shared" si="117"/>
        <v>1.9136286983236547E-41</v>
      </c>
      <c r="DH139" s="5">
        <f t="shared" si="117"/>
        <v>2.0926088662661406E-41</v>
      </c>
    </row>
    <row r="140" spans="2:112" x14ac:dyDescent="0.25">
      <c r="B140" s="5">
        <f>'goccia (17)'!S17</f>
        <v>2.3682243414705293E-18</v>
      </c>
      <c r="D140">
        <f t="shared" si="99"/>
        <v>176</v>
      </c>
      <c r="E140" s="5">
        <f t="shared" si="124"/>
        <v>2.3682243414705293E-18</v>
      </c>
      <c r="F140" s="107">
        <f t="shared" si="125"/>
        <v>23.682243414705294</v>
      </c>
      <c r="G140" s="35"/>
      <c r="H140" s="100">
        <f t="shared" si="126"/>
        <v>1.4801402134190808E-19</v>
      </c>
      <c r="I140" s="35"/>
      <c r="J140" s="6"/>
      <c r="L140" s="5">
        <f t="shared" si="121"/>
        <v>3.9441112303965728E-42</v>
      </c>
      <c r="M140" s="5">
        <f t="shared" si="121"/>
        <v>4.7785026936333688E-42</v>
      </c>
      <c r="N140" s="5">
        <f t="shared" si="121"/>
        <v>5.6928941568700548E-42</v>
      </c>
      <c r="O140" s="5">
        <f t="shared" si="121"/>
        <v>6.6872856201068526E-42</v>
      </c>
      <c r="P140" s="5">
        <f t="shared" si="121"/>
        <v>7.7616770833436538E-42</v>
      </c>
      <c r="Q140" s="5">
        <f t="shared" si="121"/>
        <v>8.9160685465804616E-42</v>
      </c>
      <c r="R140" s="5">
        <f t="shared" si="121"/>
        <v>1.0150460009817122E-41</v>
      </c>
      <c r="S140" s="5">
        <f t="shared" si="121"/>
        <v>1.146485147305393E-41</v>
      </c>
      <c r="T140" s="5">
        <f t="shared" si="121"/>
        <v>1.2859242936290745E-41</v>
      </c>
      <c r="U140" s="5">
        <f t="shared" si="121"/>
        <v>1.4333634399527563E-41</v>
      </c>
      <c r="V140" s="5">
        <f t="shared" si="121"/>
        <v>1.5888025862764196E-41</v>
      </c>
      <c r="W140" s="5">
        <f t="shared" si="121"/>
        <v>1.7522417326001017E-41</v>
      </c>
      <c r="X140" s="5">
        <f t="shared" si="121"/>
        <v>1.9236808789237841E-41</v>
      </c>
      <c r="Y140" s="5">
        <f t="shared" si="121"/>
        <v>2.1031200252474673E-41</v>
      </c>
      <c r="Z140" s="5">
        <f t="shared" si="121"/>
        <v>2.5822889922737091E-41</v>
      </c>
      <c r="AA140" s="5">
        <f t="shared" si="121"/>
        <v>2.3830240816856245E-41</v>
      </c>
      <c r="AB140" s="5">
        <f t="shared" si="120"/>
        <v>2.1917591710975406E-41</v>
      </c>
      <c r="AC140" s="5">
        <f t="shared" si="120"/>
        <v>2.0084942605094787E-41</v>
      </c>
      <c r="AD140" s="5">
        <f t="shared" si="120"/>
        <v>1.8332293499213948E-41</v>
      </c>
      <c r="AE140" s="5">
        <f t="shared" si="120"/>
        <v>1.6659644393333113E-41</v>
      </c>
      <c r="AF140" s="5">
        <f t="shared" si="120"/>
        <v>1.5066995287452288E-41</v>
      </c>
      <c r="AG140" s="5">
        <f t="shared" si="120"/>
        <v>1.3554346181571642E-41</v>
      </c>
      <c r="AH140" s="5">
        <f t="shared" si="120"/>
        <v>1.2121697075690814E-41</v>
      </c>
      <c r="AI140" s="5">
        <f t="shared" si="120"/>
        <v>1.0769047969809993E-41</v>
      </c>
      <c r="AJ140" s="5">
        <f t="shared" si="120"/>
        <v>9.4963988639291763E-42</v>
      </c>
      <c r="AK140" s="5">
        <f t="shared" si="120"/>
        <v>8.3037497580485048E-42</v>
      </c>
      <c r="AL140" s="5">
        <f t="shared" si="120"/>
        <v>7.1911006521676896E-42</v>
      </c>
      <c r="AM140" s="5">
        <f t="shared" si="120"/>
        <v>6.1584515462868797E-42</v>
      </c>
      <c r="AN140" s="5">
        <f t="shared" si="120"/>
        <v>5.2058024404061847E-42</v>
      </c>
      <c r="AO140" s="5">
        <f t="shared" si="120"/>
        <v>4.333153334525376E-42</v>
      </c>
      <c r="AP140" s="5">
        <f t="shared" si="120"/>
        <v>3.5405042286445719E-42</v>
      </c>
      <c r="AQ140" s="5">
        <f t="shared" si="123"/>
        <v>2.8278551227637738E-42</v>
      </c>
      <c r="AR140" s="5">
        <f t="shared" si="123"/>
        <v>2.1952060168830522E-42</v>
      </c>
      <c r="AS140" s="5">
        <f t="shared" si="123"/>
        <v>1.6425569110022549E-42</v>
      </c>
      <c r="AT140" s="5">
        <f t="shared" si="123"/>
        <v>1.1699078051214628E-42</v>
      </c>
      <c r="AU140" s="5">
        <f t="shared" si="123"/>
        <v>7.7725869924067608E-43</v>
      </c>
      <c r="AV140" s="5">
        <f t="shared" si="123"/>
        <v>4.646095933599275E-43</v>
      </c>
      <c r="AW140" s="5">
        <f t="shared" si="123"/>
        <v>2.3196048747914185E-43</v>
      </c>
      <c r="AX140" s="5">
        <f t="shared" si="123"/>
        <v>7.9311381598361443E-44</v>
      </c>
      <c r="AY140" s="5">
        <f t="shared" si="123"/>
        <v>6.662275717586361E-45</v>
      </c>
      <c r="AZ140" s="5">
        <f t="shared" si="123"/>
        <v>1.4013169836810892E-44</v>
      </c>
      <c r="BA140" s="5">
        <f t="shared" si="123"/>
        <v>1.013640639560368E-43</v>
      </c>
      <c r="BB140" s="5">
        <f t="shared" si="123"/>
        <v>2.6871495807526801E-43</v>
      </c>
      <c r="BC140" s="5">
        <f t="shared" si="123"/>
        <v>5.1606585219447001E-43</v>
      </c>
      <c r="BD140" s="5">
        <f t="shared" si="123"/>
        <v>8.4341674631370221E-43</v>
      </c>
      <c r="BE140" s="5">
        <f t="shared" si="123"/>
        <v>1.2507676404329397E-42</v>
      </c>
      <c r="BF140" s="5">
        <f t="shared" si="123"/>
        <v>1.7381185345521826E-42</v>
      </c>
      <c r="BG140" s="5">
        <f t="shared" si="122"/>
        <v>2.3054694286713576E-42</v>
      </c>
      <c r="BH140" s="5">
        <f t="shared" si="122"/>
        <v>2.9528203227906016E-42</v>
      </c>
      <c r="BI140" s="5">
        <f t="shared" si="122"/>
        <v>3.6801712169098506E-42</v>
      </c>
      <c r="BJ140" s="5">
        <f t="shared" si="122"/>
        <v>4.487522111029105E-42</v>
      </c>
      <c r="BK140" s="5">
        <f t="shared" si="122"/>
        <v>5.3748730051482532E-42</v>
      </c>
      <c r="BL140" s="5">
        <f t="shared" si="122"/>
        <v>6.3422238992675087E-42</v>
      </c>
      <c r="BM140" s="5">
        <f t="shared" si="122"/>
        <v>7.3895747933867689E-42</v>
      </c>
      <c r="BN140" s="5">
        <f t="shared" si="122"/>
        <v>8.5169256875058955E-42</v>
      </c>
      <c r="BO140" s="5">
        <f t="shared" si="122"/>
        <v>9.7242765816251562E-42</v>
      </c>
      <c r="BP140" s="5">
        <f t="shared" si="122"/>
        <v>1.1011627475744424E-41</v>
      </c>
      <c r="BQ140" s="5">
        <f t="shared" si="122"/>
        <v>1.2378978369863695E-41</v>
      </c>
      <c r="BR140" s="5">
        <f t="shared" si="122"/>
        <v>1.3826329263982795E-41</v>
      </c>
      <c r="BS140" s="5">
        <f t="shared" si="122"/>
        <v>1.5353680158102069E-41</v>
      </c>
      <c r="BT140" s="5">
        <f t="shared" si="122"/>
        <v>1.6961031052221347E-41</v>
      </c>
      <c r="BU140" s="5">
        <f t="shared" si="122"/>
        <v>1.864838194634063E-41</v>
      </c>
      <c r="BV140" s="5">
        <f t="shared" si="128"/>
        <v>2.0415732840459703E-41</v>
      </c>
      <c r="BW140" s="5">
        <f t="shared" si="128"/>
        <v>2.2263083734578761E-41</v>
      </c>
      <c r="BX140" s="5">
        <f t="shared" si="128"/>
        <v>2.4190434628698041E-41</v>
      </c>
      <c r="BY140" s="5">
        <f t="shared" si="128"/>
        <v>2.6197785522817327E-41</v>
      </c>
      <c r="BZ140" s="5">
        <f t="shared" si="128"/>
        <v>2.8285136416936365E-41</v>
      </c>
      <c r="CA140" s="5">
        <f t="shared" si="128"/>
        <v>3.316471651814554E-41</v>
      </c>
      <c r="CB140" s="5">
        <f t="shared" si="128"/>
        <v>3.0901163904701771E-41</v>
      </c>
      <c r="CC140" s="5">
        <f t="shared" si="128"/>
        <v>2.8717611291258002E-41</v>
      </c>
      <c r="CD140" s="5">
        <f t="shared" si="128"/>
        <v>2.661405867781449E-41</v>
      </c>
      <c r="CE140" s="5">
        <f t="shared" si="128"/>
        <v>2.459050606437073E-41</v>
      </c>
      <c r="CF140" s="5">
        <f t="shared" si="128"/>
        <v>2.2646953450926969E-41</v>
      </c>
      <c r="CG140" s="5">
        <f t="shared" si="128"/>
        <v>2.0783400837483434E-41</v>
      </c>
      <c r="CH140" s="5">
        <f t="shared" si="128"/>
        <v>1.8999848224039676E-41</v>
      </c>
      <c r="CI140" s="5">
        <f t="shared" si="128"/>
        <v>1.7296295610595924E-41</v>
      </c>
      <c r="CJ140" s="5">
        <f t="shared" si="128"/>
        <v>1.5672742997152177E-41</v>
      </c>
      <c r="CK140" s="5">
        <f t="shared" si="128"/>
        <v>1.4129190383708614E-41</v>
      </c>
      <c r="CL140" s="5">
        <f t="shared" si="127"/>
        <v>1.2665637770264867E-41</v>
      </c>
      <c r="CM140" s="5">
        <f t="shared" si="127"/>
        <v>1.1282085156821127E-41</v>
      </c>
      <c r="CN140" s="5">
        <f t="shared" si="127"/>
        <v>9.9785325433773906E-42</v>
      </c>
      <c r="CO140" s="5">
        <f t="shared" si="127"/>
        <v>8.7549799299338024E-42</v>
      </c>
      <c r="CP140" s="5">
        <f t="shared" si="127"/>
        <v>7.6114273164900679E-42</v>
      </c>
      <c r="CQ140" s="5">
        <f t="shared" si="127"/>
        <v>6.5478747030463375E-42</v>
      </c>
      <c r="CR140" s="5">
        <f t="shared" si="127"/>
        <v>5.5643220896026137E-42</v>
      </c>
      <c r="CS140" s="5">
        <f t="shared" si="127"/>
        <v>4.6607694761589984E-42</v>
      </c>
      <c r="CT140" s="5">
        <f t="shared" si="127"/>
        <v>3.8372168627152751E-42</v>
      </c>
      <c r="CU140" s="5">
        <f t="shared" si="127"/>
        <v>3.0936642492715571E-42</v>
      </c>
      <c r="CV140" s="5">
        <f t="shared" si="127"/>
        <v>2.4301116358279193E-42</v>
      </c>
      <c r="CW140" s="5">
        <f t="shared" si="127"/>
        <v>1.8465590223842025E-42</v>
      </c>
      <c r="CX140" s="5">
        <f t="shared" si="127"/>
        <v>1.3430064089404906E-42</v>
      </c>
      <c r="CY140" s="5">
        <f t="shared" si="127"/>
        <v>9.1945379549678414E-43</v>
      </c>
      <c r="CZ140" s="5">
        <f t="shared" si="127"/>
        <v>5.7590118205311963E-43</v>
      </c>
      <c r="DA140" s="5">
        <f t="shared" si="117"/>
        <v>3.1234856860941422E-43</v>
      </c>
      <c r="DB140" s="5">
        <f t="shared" si="117"/>
        <v>1.2879595516571412E-43</v>
      </c>
      <c r="DC140" s="5">
        <f t="shared" si="117"/>
        <v>2.5243341722019319E-44</v>
      </c>
      <c r="DD140" s="5">
        <f t="shared" si="117"/>
        <v>1.6907282783278531E-45</v>
      </c>
      <c r="DE140" s="5">
        <f t="shared" si="117"/>
        <v>5.8138114834634046E-44</v>
      </c>
      <c r="DF140" s="5">
        <f t="shared" si="117"/>
        <v>1.9458550139094556E-43</v>
      </c>
      <c r="DG140" s="5">
        <f t="shared" si="117"/>
        <v>4.1103288794723151E-43</v>
      </c>
      <c r="DH140" s="5">
        <f t="shared" si="117"/>
        <v>7.0748027450354403E-43</v>
      </c>
    </row>
    <row r="141" spans="2:112" x14ac:dyDescent="0.25">
      <c r="B141" s="5">
        <f>'goccia (17)'!S18</f>
        <v>2.5633245062137022E-18</v>
      </c>
      <c r="D141">
        <f t="shared" si="99"/>
        <v>177</v>
      </c>
      <c r="E141" s="5">
        <f t="shared" si="124"/>
        <v>2.5633245062137022E-18</v>
      </c>
      <c r="F141" s="107">
        <f t="shared" si="125"/>
        <v>25.633245062137021</v>
      </c>
      <c r="G141" s="35"/>
      <c r="H141" s="100">
        <f t="shared" si="126"/>
        <v>1.5078379448315894E-19</v>
      </c>
      <c r="I141" s="35"/>
      <c r="J141" s="6"/>
      <c r="L141" s="5">
        <f t="shared" si="121"/>
        <v>6.1433379183039957E-43</v>
      </c>
      <c r="M141" s="5">
        <f t="shared" si="121"/>
        <v>3.4081599856681334E-43</v>
      </c>
      <c r="N141" s="5">
        <f t="shared" si="121"/>
        <v>1.4729820530325089E-43</v>
      </c>
      <c r="O141" s="5">
        <f t="shared" si="121"/>
        <v>3.378041203966567E-44</v>
      </c>
      <c r="P141" s="5">
        <f t="shared" si="121"/>
        <v>2.6261877608576017E-46</v>
      </c>
      <c r="Q141" s="5">
        <f t="shared" si="121"/>
        <v>4.6744825512511157E-44</v>
      </c>
      <c r="R141" s="5">
        <f t="shared" si="121"/>
        <v>1.7322703224892183E-43</v>
      </c>
      <c r="S141" s="5">
        <f t="shared" si="121"/>
        <v>3.7970923898534827E-43</v>
      </c>
      <c r="T141" s="5">
        <f t="shared" si="121"/>
        <v>6.6619144572177992E-43</v>
      </c>
      <c r="U141" s="5">
        <f t="shared" si="121"/>
        <v>1.032673652458217E-42</v>
      </c>
      <c r="V141" s="5">
        <f t="shared" si="121"/>
        <v>1.4791558591946009E-42</v>
      </c>
      <c r="W141" s="5">
        <f t="shared" si="121"/>
        <v>2.0056380659310388E-42</v>
      </c>
      <c r="X141" s="5">
        <f t="shared" si="121"/>
        <v>2.6121202726674822E-42</v>
      </c>
      <c r="Y141" s="5">
        <f t="shared" si="121"/>
        <v>3.2986024794039305E-42</v>
      </c>
      <c r="Z141" s="5">
        <f t="shared" si="121"/>
        <v>4.0650846861402876E-42</v>
      </c>
      <c r="AA141" s="5">
        <f t="shared" si="121"/>
        <v>4.9115668928767374E-42</v>
      </c>
      <c r="AB141" s="5">
        <f t="shared" si="120"/>
        <v>5.8380490996131919E-42</v>
      </c>
      <c r="AC141" s="5">
        <f t="shared" si="120"/>
        <v>6.8445313063495268E-42</v>
      </c>
      <c r="AD141" s="5">
        <f t="shared" si="120"/>
        <v>7.9310135130859818E-42</v>
      </c>
      <c r="AE141" s="5">
        <f t="shared" si="120"/>
        <v>9.0974957198224434E-42</v>
      </c>
      <c r="AF141" s="5">
        <f t="shared" si="120"/>
        <v>1.034397792655891E-41</v>
      </c>
      <c r="AG141" s="5">
        <f t="shared" si="120"/>
        <v>1.1670460133295217E-41</v>
      </c>
      <c r="AH141" s="5">
        <f t="shared" si="120"/>
        <v>1.3076942340031684E-41</v>
      </c>
      <c r="AI141" s="5">
        <f t="shared" si="120"/>
        <v>1.4563424546768158E-41</v>
      </c>
      <c r="AJ141" s="5">
        <f t="shared" si="120"/>
        <v>1.6129906753504637E-41</v>
      </c>
      <c r="AK141" s="5">
        <f t="shared" si="120"/>
        <v>1.7776388960240917E-41</v>
      </c>
      <c r="AL141" s="5">
        <f t="shared" si="120"/>
        <v>1.9502871166977396E-41</v>
      </c>
      <c r="AM141" s="5">
        <f t="shared" si="120"/>
        <v>2.3114764282116741E-41</v>
      </c>
      <c r="AN141" s="5">
        <f t="shared" si="120"/>
        <v>2.1231651626774351E-41</v>
      </c>
      <c r="AO141" s="5">
        <f t="shared" si="120"/>
        <v>1.9428538971431733E-41</v>
      </c>
      <c r="AP141" s="5">
        <f t="shared" si="120"/>
        <v>1.7705426316089122E-41</v>
      </c>
      <c r="AQ141" s="5">
        <f t="shared" si="123"/>
        <v>1.6062313660746517E-41</v>
      </c>
      <c r="AR141" s="5">
        <f t="shared" si="123"/>
        <v>1.4499201005404098E-41</v>
      </c>
      <c r="AS141" s="5">
        <f t="shared" si="123"/>
        <v>1.3016088350061494E-41</v>
      </c>
      <c r="AT141" s="5">
        <f t="shared" si="123"/>
        <v>1.1612975694718894E-41</v>
      </c>
      <c r="AU141" s="5">
        <f t="shared" si="123"/>
        <v>1.0289863039376299E-41</v>
      </c>
      <c r="AV141" s="5">
        <f t="shared" si="123"/>
        <v>9.046750384033855E-42</v>
      </c>
      <c r="AW141" s="5">
        <f t="shared" si="123"/>
        <v>7.8836377286912609E-42</v>
      </c>
      <c r="AX141" s="5">
        <f t="shared" si="123"/>
        <v>6.8005250733486721E-42</v>
      </c>
      <c r="AY141" s="5">
        <f t="shared" si="123"/>
        <v>5.7974124180060899E-42</v>
      </c>
      <c r="AZ141" s="5">
        <f t="shared" si="123"/>
        <v>4.8742997626636182E-42</v>
      </c>
      <c r="BA141" s="5">
        <f t="shared" si="123"/>
        <v>4.0311871073210365E-42</v>
      </c>
      <c r="BB141" s="5">
        <f t="shared" si="123"/>
        <v>3.2680744519784595E-42</v>
      </c>
      <c r="BC141" s="5">
        <f t="shared" si="123"/>
        <v>2.5849617966359656E-42</v>
      </c>
      <c r="BD141" s="5">
        <f t="shared" si="123"/>
        <v>1.9818491412933901E-42</v>
      </c>
      <c r="BE141" s="5">
        <f t="shared" si="123"/>
        <v>1.4587364859508196E-42</v>
      </c>
      <c r="BF141" s="5">
        <f t="shared" si="123"/>
        <v>1.0156238306082546E-42</v>
      </c>
      <c r="BG141" s="5">
        <f t="shared" si="122"/>
        <v>6.525111752657336E-43</v>
      </c>
      <c r="BH141" s="5">
        <f t="shared" si="122"/>
        <v>3.6939851992316956E-43</v>
      </c>
      <c r="BI141" s="5">
        <f t="shared" si="122"/>
        <v>1.6628586458061082E-43</v>
      </c>
      <c r="BJ141" s="5">
        <f t="shared" si="122"/>
        <v>4.3173209238057359E-44</v>
      </c>
      <c r="BK141" s="5">
        <f t="shared" si="122"/>
        <v>6.055389550960135E-47</v>
      </c>
      <c r="BL141" s="5">
        <f t="shared" si="122"/>
        <v>3.6947898552957148E-44</v>
      </c>
      <c r="BM141" s="5">
        <f t="shared" si="122"/>
        <v>1.5383524321041001E-43</v>
      </c>
      <c r="BN141" s="5">
        <f t="shared" si="122"/>
        <v>3.5072258786783967E-43</v>
      </c>
      <c r="BO141" s="5">
        <f t="shared" si="122"/>
        <v>6.2760993252529351E-43</v>
      </c>
      <c r="BP141" s="5">
        <f t="shared" si="122"/>
        <v>9.8449727718275269E-43</v>
      </c>
      <c r="BQ141" s="5">
        <f t="shared" si="122"/>
        <v>1.4213846218402171E-42</v>
      </c>
      <c r="BR141" s="5">
        <f t="shared" si="122"/>
        <v>1.9382719664976199E-42</v>
      </c>
      <c r="BS141" s="5">
        <f t="shared" si="122"/>
        <v>2.5351593111550853E-42</v>
      </c>
      <c r="BT141" s="5">
        <f t="shared" si="122"/>
        <v>3.212046655812556E-42</v>
      </c>
      <c r="BU141" s="5">
        <f t="shared" si="122"/>
        <v>3.9689340004700321E-42</v>
      </c>
      <c r="BV141" s="5">
        <f t="shared" si="128"/>
        <v>4.8058213451274078E-42</v>
      </c>
      <c r="BW141" s="5">
        <f t="shared" si="128"/>
        <v>5.7227086897847697E-42</v>
      </c>
      <c r="BX141" s="5">
        <f t="shared" si="128"/>
        <v>6.7195960344422433E-42</v>
      </c>
      <c r="BY141" s="5">
        <f t="shared" si="128"/>
        <v>7.7964833790997211E-42</v>
      </c>
      <c r="BZ141" s="5">
        <f t="shared" si="128"/>
        <v>8.9533707237570601E-42</v>
      </c>
      <c r="CA141" s="5">
        <f t="shared" si="128"/>
        <v>1.019025806841454E-41</v>
      </c>
      <c r="CB141" s="5">
        <f t="shared" si="128"/>
        <v>1.1507145413072023E-41</v>
      </c>
      <c r="CC141" s="5">
        <f t="shared" si="128"/>
        <v>1.2904032757729515E-41</v>
      </c>
      <c r="CD141" s="5">
        <f t="shared" si="128"/>
        <v>1.4380920102386827E-41</v>
      </c>
      <c r="CE141" s="5">
        <f t="shared" si="128"/>
        <v>1.5937807447044316E-41</v>
      </c>
      <c r="CF141" s="5">
        <f t="shared" si="128"/>
        <v>1.7574694791701812E-41</v>
      </c>
      <c r="CG141" s="5">
        <f t="shared" si="128"/>
        <v>1.9291582136359103E-41</v>
      </c>
      <c r="CH141" s="5">
        <f t="shared" si="128"/>
        <v>2.10884694810166E-41</v>
      </c>
      <c r="CI141" s="5">
        <f t="shared" si="128"/>
        <v>2.29653568256741E-41</v>
      </c>
      <c r="CJ141" s="5">
        <f t="shared" si="128"/>
        <v>2.492224417033161E-41</v>
      </c>
      <c r="CK141" s="5">
        <f t="shared" si="128"/>
        <v>3.0121441437022015E-41</v>
      </c>
      <c r="CL141" s="5">
        <f t="shared" si="127"/>
        <v>2.7966121271323209E-41</v>
      </c>
      <c r="CM141" s="5">
        <f t="shared" si="127"/>
        <v>2.5890801105624409E-41</v>
      </c>
      <c r="CN141" s="5">
        <f t="shared" si="127"/>
        <v>2.3895480939925615E-41</v>
      </c>
      <c r="CO141" s="5">
        <f t="shared" si="127"/>
        <v>2.198016077422705E-41</v>
      </c>
      <c r="CP141" s="5">
        <f t="shared" si="127"/>
        <v>2.0144840608528254E-41</v>
      </c>
      <c r="CQ141" s="5">
        <f t="shared" si="127"/>
        <v>1.8389520442829468E-41</v>
      </c>
      <c r="CR141" s="5">
        <f t="shared" si="127"/>
        <v>1.6714200277130683E-41</v>
      </c>
      <c r="CS141" s="5">
        <f t="shared" si="127"/>
        <v>1.5118880111432094E-41</v>
      </c>
      <c r="CT141" s="5">
        <f t="shared" si="127"/>
        <v>1.3603559945733312E-41</v>
      </c>
      <c r="CU141" s="5">
        <f t="shared" si="127"/>
        <v>1.2168239780034534E-41</v>
      </c>
      <c r="CV141" s="5">
        <f t="shared" si="127"/>
        <v>1.0812919614335921E-41</v>
      </c>
      <c r="CW141" s="5">
        <f t="shared" si="127"/>
        <v>9.5375994486371449E-42</v>
      </c>
      <c r="CX141" s="5">
        <f t="shared" si="127"/>
        <v>8.3422792829383743E-42</v>
      </c>
      <c r="CY141" s="5">
        <f t="shared" si="127"/>
        <v>7.226959117239609E-42</v>
      </c>
      <c r="CZ141" s="5">
        <f t="shared" si="127"/>
        <v>6.1916389515409688E-42</v>
      </c>
      <c r="DA141" s="5">
        <f t="shared" si="117"/>
        <v>5.2363187858422047E-42</v>
      </c>
      <c r="DB141" s="5">
        <f t="shared" si="117"/>
        <v>4.3609986201434458E-42</v>
      </c>
      <c r="DC141" s="5">
        <f t="shared" si="117"/>
        <v>3.5656784544446923E-42</v>
      </c>
      <c r="DD141" s="5">
        <f t="shared" si="117"/>
        <v>2.8503582887460251E-42</v>
      </c>
      <c r="DE141" s="5">
        <f t="shared" si="117"/>
        <v>2.2150381230472724E-42</v>
      </c>
      <c r="DF141" s="5">
        <f t="shared" si="117"/>
        <v>1.6597179573485251E-42</v>
      </c>
      <c r="DG141" s="5">
        <f t="shared" si="117"/>
        <v>1.1843977916498357E-42</v>
      </c>
      <c r="DH141" s="5">
        <f t="shared" si="117"/>
        <v>7.8907762595108933E-43</v>
      </c>
    </row>
    <row r="142" spans="2:112" x14ac:dyDescent="0.25">
      <c r="B142" s="5">
        <f>'goccia (17)'!S19</f>
        <v>2.4047269529386067E-18</v>
      </c>
      <c r="D142">
        <f t="shared" si="99"/>
        <v>178</v>
      </c>
      <c r="E142" s="5">
        <f t="shared" si="124"/>
        <v>2.4047269529386067E-18</v>
      </c>
      <c r="F142" s="107">
        <f t="shared" si="125"/>
        <v>24.047269529386067</v>
      </c>
      <c r="G142" s="35"/>
      <c r="H142" s="69">
        <f t="shared" si="126"/>
        <v>1.5029543455866292E-19</v>
      </c>
      <c r="I142" s="35"/>
      <c r="J142" s="6"/>
      <c r="L142" s="5">
        <f t="shared" si="121"/>
        <v>8.7281578452356845E-44</v>
      </c>
      <c r="M142" s="5">
        <f t="shared" si="121"/>
        <v>9.1077549871858694E-45</v>
      </c>
      <c r="N142" s="5">
        <f t="shared" si="121"/>
        <v>1.0933931522015165E-44</v>
      </c>
      <c r="O142" s="5">
        <f t="shared" si="121"/>
        <v>9.2760108056845175E-44</v>
      </c>
      <c r="P142" s="5">
        <f t="shared" si="121"/>
        <v>2.5458628459168049E-43</v>
      </c>
      <c r="Q142" s="5">
        <f t="shared" si="121"/>
        <v>4.9641246112652113E-43</v>
      </c>
      <c r="R142" s="5">
        <f t="shared" si="121"/>
        <v>8.1823863766132346E-43</v>
      </c>
      <c r="S142" s="5">
        <f t="shared" si="121"/>
        <v>1.2200648141961652E-42</v>
      </c>
      <c r="T142" s="5">
        <f t="shared" si="121"/>
        <v>1.7018909907310122E-42</v>
      </c>
      <c r="U142" s="5">
        <f t="shared" si="121"/>
        <v>2.2637171672658643E-42</v>
      </c>
      <c r="V142" s="5">
        <f t="shared" si="121"/>
        <v>2.9055433438006399E-42</v>
      </c>
      <c r="W142" s="5">
        <f t="shared" si="121"/>
        <v>3.6273695203354932E-42</v>
      </c>
      <c r="X142" s="5">
        <f t="shared" si="121"/>
        <v>4.4291956968703518E-42</v>
      </c>
      <c r="Y142" s="5">
        <f t="shared" si="121"/>
        <v>5.3110218734052157E-42</v>
      </c>
      <c r="Z142" s="5">
        <f t="shared" si="121"/>
        <v>6.2728480499399639E-42</v>
      </c>
      <c r="AA142" s="5">
        <f t="shared" ref="AA142:AP157" si="129">IF($E142=0, 0, ($E142/ROUND($E142/AA$3,0)-AA$3)^2)</f>
        <v>7.314674226474829E-42</v>
      </c>
      <c r="AB142" s="5">
        <f t="shared" si="129"/>
        <v>8.4365004030096994E-42</v>
      </c>
      <c r="AC142" s="5">
        <f t="shared" si="129"/>
        <v>9.6383265795444248E-42</v>
      </c>
      <c r="AD142" s="5">
        <f t="shared" si="129"/>
        <v>1.0920152756079296E-41</v>
      </c>
      <c r="AE142" s="5">
        <f t="shared" si="129"/>
        <v>1.2281978932614172E-41</v>
      </c>
      <c r="AF142" s="5">
        <f t="shared" si="129"/>
        <v>1.3723805109149055E-41</v>
      </c>
      <c r="AG142" s="5">
        <f t="shared" si="129"/>
        <v>1.5245631285683753E-41</v>
      </c>
      <c r="AH142" s="5">
        <f t="shared" si="129"/>
        <v>1.6847457462218637E-41</v>
      </c>
      <c r="AI142" s="5">
        <f t="shared" si="129"/>
        <v>1.8529283638753524E-41</v>
      </c>
      <c r="AJ142" s="5">
        <f t="shared" si="129"/>
        <v>2.0291109815288418E-41</v>
      </c>
      <c r="AK142" s="5">
        <f t="shared" si="129"/>
        <v>2.2132935991823089E-41</v>
      </c>
      <c r="AL142" s="5">
        <f t="shared" si="129"/>
        <v>2.6164556921080712E-41</v>
      </c>
      <c r="AM142" s="5">
        <f t="shared" si="129"/>
        <v>2.4158504842717798E-41</v>
      </c>
      <c r="AN142" s="5">
        <f t="shared" si="129"/>
        <v>2.2232452764355123E-41</v>
      </c>
      <c r="AO142" s="5">
        <f t="shared" si="129"/>
        <v>2.0386400685992215E-41</v>
      </c>
      <c r="AP142" s="5">
        <f t="shared" si="129"/>
        <v>1.8620348607629313E-41</v>
      </c>
      <c r="AQ142" s="5">
        <f t="shared" si="123"/>
        <v>1.6934296529266416E-41</v>
      </c>
      <c r="AR142" s="5">
        <f t="shared" si="123"/>
        <v>1.5328244450903711E-41</v>
      </c>
      <c r="AS142" s="5">
        <f t="shared" si="123"/>
        <v>1.3802192372540814E-41</v>
      </c>
      <c r="AT142" s="5">
        <f t="shared" si="123"/>
        <v>1.2356140294177924E-41</v>
      </c>
      <c r="AU142" s="5">
        <f t="shared" si="123"/>
        <v>1.0990088215815037E-41</v>
      </c>
      <c r="AV142" s="5">
        <f t="shared" si="123"/>
        <v>9.7040361374523065E-42</v>
      </c>
      <c r="AW142" s="5">
        <f t="shared" si="123"/>
        <v>8.4979840590894207E-42</v>
      </c>
      <c r="AX142" s="5">
        <f t="shared" si="123"/>
        <v>7.3719319807265414E-42</v>
      </c>
      <c r="AY142" s="5">
        <f t="shared" si="123"/>
        <v>6.3258799023636675E-42</v>
      </c>
      <c r="AZ142" s="5">
        <f t="shared" si="123"/>
        <v>5.3598278240009092E-42</v>
      </c>
      <c r="BA142" s="5">
        <f t="shared" si="123"/>
        <v>4.4737757456380358E-42</v>
      </c>
      <c r="BB142" s="5">
        <f t="shared" si="123"/>
        <v>3.6677236672751677E-42</v>
      </c>
      <c r="BC142" s="5">
        <f t="shared" si="123"/>
        <v>2.9416715889123872E-42</v>
      </c>
      <c r="BD142" s="5">
        <f t="shared" si="123"/>
        <v>2.2956195105495202E-42</v>
      </c>
      <c r="BE142" s="5">
        <f t="shared" si="123"/>
        <v>1.7295674321866586E-42</v>
      </c>
      <c r="BF142" s="5">
        <f t="shared" si="123"/>
        <v>1.243515353823802E-42</v>
      </c>
      <c r="BG142" s="5">
        <f t="shared" si="122"/>
        <v>8.3746327546099475E-43</v>
      </c>
      <c r="BH142" s="5">
        <f t="shared" si="122"/>
        <v>5.1141119709813929E-43</v>
      </c>
      <c r="BI142" s="5">
        <f t="shared" si="122"/>
        <v>2.6535911873528906E-43</v>
      </c>
      <c r="BJ142" s="5">
        <f t="shared" si="122"/>
        <v>9.9307040372444175E-44</v>
      </c>
      <c r="BK142" s="5">
        <f t="shared" si="122"/>
        <v>1.3254962009610126E-44</v>
      </c>
      <c r="BL142" s="5">
        <f t="shared" si="122"/>
        <v>7.2028836467662142E-45</v>
      </c>
      <c r="BM142" s="5">
        <f t="shared" si="122"/>
        <v>8.115080528392761E-44</v>
      </c>
      <c r="BN142" s="5">
        <f t="shared" si="122"/>
        <v>2.3509872692107098E-43</v>
      </c>
      <c r="BO142" s="5">
        <f t="shared" si="122"/>
        <v>4.6904664855823341E-43</v>
      </c>
      <c r="BP142" s="5">
        <f t="shared" si="122"/>
        <v>7.8299457019540102E-43</v>
      </c>
      <c r="BQ142" s="5">
        <f t="shared" si="122"/>
        <v>1.1769424918325741E-42</v>
      </c>
      <c r="BR142" s="5">
        <f t="shared" si="122"/>
        <v>1.6508904134696906E-42</v>
      </c>
      <c r="BS142" s="5">
        <f t="shared" si="122"/>
        <v>2.2048383351068646E-42</v>
      </c>
      <c r="BT142" s="5">
        <f t="shared" si="122"/>
        <v>2.838786256744044E-42</v>
      </c>
      <c r="BU142" s="5">
        <f t="shared" si="122"/>
        <v>3.5527341783812287E-42</v>
      </c>
      <c r="BV142" s="5">
        <f t="shared" si="128"/>
        <v>4.3466821000183183E-42</v>
      </c>
      <c r="BW142" s="5">
        <f t="shared" si="128"/>
        <v>5.2206300216553936E-42</v>
      </c>
      <c r="BX142" s="5">
        <f t="shared" si="128"/>
        <v>6.1745779432925749E-42</v>
      </c>
      <c r="BY142" s="5">
        <f t="shared" si="128"/>
        <v>7.2085258649297622E-42</v>
      </c>
      <c r="BZ142" s="5">
        <f t="shared" si="128"/>
        <v>8.3224737865668146E-42</v>
      </c>
      <c r="CA142" s="5">
        <f t="shared" si="128"/>
        <v>9.5164217082040023E-42</v>
      </c>
      <c r="CB142" s="5">
        <f t="shared" si="128"/>
        <v>1.0790369629841195E-41</v>
      </c>
      <c r="CC142" s="5">
        <f t="shared" si="128"/>
        <v>1.2144317551478394E-41</v>
      </c>
      <c r="CD142" s="5">
        <f t="shared" si="128"/>
        <v>1.3578265473115421E-41</v>
      </c>
      <c r="CE142" s="5">
        <f t="shared" si="128"/>
        <v>1.5092213394752619E-41</v>
      </c>
      <c r="CF142" s="5">
        <f t="shared" si="128"/>
        <v>1.6686161316389822E-41</v>
      </c>
      <c r="CG142" s="5">
        <f t="shared" si="128"/>
        <v>1.8360109238026828E-41</v>
      </c>
      <c r="CH142" s="5">
        <f t="shared" si="128"/>
        <v>2.0114057159664032E-41</v>
      </c>
      <c r="CI142" s="5">
        <f t="shared" si="128"/>
        <v>2.1948005081301244E-41</v>
      </c>
      <c r="CJ142" s="5">
        <f t="shared" si="128"/>
        <v>2.3861953002938458E-41</v>
      </c>
      <c r="CK142" s="5">
        <f t="shared" si="128"/>
        <v>2.5855900924575437E-41</v>
      </c>
      <c r="CL142" s="5">
        <f t="shared" si="127"/>
        <v>2.7929848846212652E-41</v>
      </c>
      <c r="CM142" s="5">
        <f t="shared" si="127"/>
        <v>3.0083796767849878E-41</v>
      </c>
      <c r="CN142" s="5">
        <f t="shared" si="127"/>
        <v>3.3249188422204356E-41</v>
      </c>
      <c r="CO142" s="5">
        <f t="shared" si="127"/>
        <v>3.098270405253007E-41</v>
      </c>
      <c r="CP142" s="5">
        <f t="shared" si="127"/>
        <v>2.8796219682855505E-41</v>
      </c>
      <c r="CQ142" s="5">
        <f t="shared" si="127"/>
        <v>2.6689735313180952E-41</v>
      </c>
      <c r="CR142" s="5">
        <f t="shared" si="127"/>
        <v>2.46632509435064E-41</v>
      </c>
      <c r="CS142" s="5">
        <f t="shared" si="127"/>
        <v>2.2716766573832085E-41</v>
      </c>
      <c r="CT142" s="5">
        <f t="shared" si="127"/>
        <v>2.0850282204157533E-41</v>
      </c>
      <c r="CU142" s="5">
        <f t="shared" si="127"/>
        <v>1.9063797834482991E-41</v>
      </c>
      <c r="CV142" s="5">
        <f t="shared" si="127"/>
        <v>1.7357313464808652E-41</v>
      </c>
      <c r="CW142" s="5">
        <f t="shared" si="127"/>
        <v>1.5730829095134108E-41</v>
      </c>
      <c r="CX142" s="5">
        <f t="shared" si="127"/>
        <v>1.4184344725459571E-41</v>
      </c>
      <c r="CY142" s="5">
        <f t="shared" si="127"/>
        <v>1.2717860355785037E-41</v>
      </c>
      <c r="CZ142" s="5">
        <f t="shared" si="127"/>
        <v>1.1331375986110673E-41</v>
      </c>
      <c r="DA142" s="5">
        <f t="shared" si="117"/>
        <v>1.0024891616436141E-41</v>
      </c>
      <c r="DB142" s="5">
        <f t="shared" si="117"/>
        <v>8.7984072467616148E-42</v>
      </c>
      <c r="DC142" s="5">
        <f t="shared" si="117"/>
        <v>7.6519228770870939E-42</v>
      </c>
      <c r="DD142" s="5">
        <f t="shared" si="117"/>
        <v>6.5854385074127019E-42</v>
      </c>
      <c r="DE142" s="5">
        <f t="shared" si="117"/>
        <v>5.5989541377381815E-42</v>
      </c>
      <c r="DF142" s="5">
        <f t="shared" si="117"/>
        <v>4.6924697680636664E-42</v>
      </c>
      <c r="DG142" s="5">
        <f t="shared" si="117"/>
        <v>3.8659853983892517E-42</v>
      </c>
      <c r="DH142" s="5">
        <f t="shared" si="117"/>
        <v>3.1195010287147384E-42</v>
      </c>
    </row>
    <row r="143" spans="2:112" x14ac:dyDescent="0.25">
      <c r="B143" s="5">
        <f>'goccia (18)'!M16</f>
        <v>1.4993866628770451E-18</v>
      </c>
      <c r="D143">
        <f t="shared" si="99"/>
        <v>181</v>
      </c>
      <c r="E143" s="5">
        <f t="shared" si="124"/>
        <v>1.4993866628770451E-18</v>
      </c>
      <c r="F143" s="107">
        <f t="shared" si="125"/>
        <v>14.993866628770451</v>
      </c>
      <c r="G143" s="35"/>
      <c r="H143" s="69">
        <f t="shared" si="126"/>
        <v>1.4993866628770451E-19</v>
      </c>
      <c r="I143" s="35"/>
      <c r="J143" s="6"/>
      <c r="L143" s="5">
        <f t="shared" ref="L143:AA158" si="130">IF($E143=0, 0, ($E143/ROUND($E143/L$3,0)-L$3)^2)</f>
        <v>3.7618242639453112E-45</v>
      </c>
      <c r="M143" s="5">
        <f t="shared" si="130"/>
        <v>6.8295309182142723E-44</v>
      </c>
      <c r="N143" s="5">
        <f t="shared" si="130"/>
        <v>2.1282879410032323E-43</v>
      </c>
      <c r="O143" s="5">
        <f t="shared" si="130"/>
        <v>4.3736227901852166E-43</v>
      </c>
      <c r="P143" s="5">
        <f t="shared" si="130"/>
        <v>7.4189576393672536E-43</v>
      </c>
      <c r="Q143" s="5">
        <f t="shared" si="130"/>
        <v>1.1264292488549344E-42</v>
      </c>
      <c r="R143" s="5">
        <f t="shared" si="130"/>
        <v>1.5909627337730879E-42</v>
      </c>
      <c r="S143" s="5">
        <f t="shared" si="130"/>
        <v>2.1354962186912981E-42</v>
      </c>
      <c r="T143" s="5">
        <f t="shared" si="130"/>
        <v>2.7600297036095133E-42</v>
      </c>
      <c r="U143" s="5">
        <f t="shared" si="130"/>
        <v>3.4645631885277341E-42</v>
      </c>
      <c r="V143" s="5">
        <f t="shared" si="130"/>
        <v>4.2490966734458606E-42</v>
      </c>
      <c r="W143" s="5">
        <f t="shared" si="130"/>
        <v>5.1136301583640823E-42</v>
      </c>
      <c r="X143" s="5">
        <f t="shared" si="130"/>
        <v>6.0581636432823093E-42</v>
      </c>
      <c r="Y143" s="5">
        <f t="shared" si="130"/>
        <v>7.0826971282005416E-42</v>
      </c>
      <c r="Z143" s="5">
        <f t="shared" si="130"/>
        <v>8.1872306131186417E-42</v>
      </c>
      <c r="AA143" s="5">
        <f t="shared" si="130"/>
        <v>9.3717640980368745E-42</v>
      </c>
      <c r="AB143" s="5">
        <f t="shared" si="129"/>
        <v>1.0636297582955113E-41</v>
      </c>
      <c r="AC143" s="5">
        <f t="shared" si="129"/>
        <v>1.1980831067873189E-41</v>
      </c>
      <c r="AD143" s="5">
        <f t="shared" si="129"/>
        <v>1.3405364552791429E-41</v>
      </c>
      <c r="AE143" s="5">
        <f t="shared" si="129"/>
        <v>1.4909898037709676E-41</v>
      </c>
      <c r="AF143" s="5">
        <f t="shared" si="129"/>
        <v>1.6494431522627924E-41</v>
      </c>
      <c r="AG143" s="5">
        <f t="shared" si="129"/>
        <v>1.8158965007545975E-41</v>
      </c>
      <c r="AH143" s="5">
        <f t="shared" si="129"/>
        <v>1.9903498492464226E-41</v>
      </c>
      <c r="AI143" s="5">
        <f t="shared" si="129"/>
        <v>2.1728031977382484E-41</v>
      </c>
      <c r="AJ143" s="5">
        <f t="shared" si="129"/>
        <v>2.3632565462300743E-41</v>
      </c>
      <c r="AK143" s="5">
        <f t="shared" si="129"/>
        <v>2.5617098947218766E-41</v>
      </c>
      <c r="AL143" s="5">
        <f t="shared" si="129"/>
        <v>2.7681632432137031E-41</v>
      </c>
      <c r="AM143" s="5">
        <f t="shared" si="129"/>
        <v>2.9826165917055298E-41</v>
      </c>
      <c r="AN143" s="5">
        <f t="shared" si="129"/>
        <v>3.2050699401973301E-41</v>
      </c>
      <c r="AO143" s="5">
        <f t="shared" si="129"/>
        <v>3.435523288689157E-41</v>
      </c>
      <c r="AP143" s="5">
        <f t="shared" si="129"/>
        <v>3.6739766371809846E-41</v>
      </c>
      <c r="AQ143" s="5">
        <f t="shared" si="123"/>
        <v>3.9204299856728123E-41</v>
      </c>
      <c r="AR143" s="5">
        <f t="shared" si="123"/>
        <v>4.1748833341646097E-41</v>
      </c>
      <c r="AS143" s="5">
        <f t="shared" si="123"/>
        <v>4.4373366826564377E-41</v>
      </c>
      <c r="AT143" s="5">
        <f t="shared" si="123"/>
        <v>4.7077900311482659E-41</v>
      </c>
      <c r="AU143" s="5">
        <f t="shared" si="123"/>
        <v>4.9862433796400958E-41</v>
      </c>
      <c r="AV143" s="5">
        <f t="shared" si="123"/>
        <v>5.2726967281318907E-41</v>
      </c>
      <c r="AW143" s="5">
        <f t="shared" si="123"/>
        <v>5.5671500766237199E-41</v>
      </c>
      <c r="AX143" s="5">
        <f t="shared" si="123"/>
        <v>5.8696034251155497E-41</v>
      </c>
      <c r="AY143" s="5">
        <f t="shared" si="123"/>
        <v>6.1800567736073792E-41</v>
      </c>
      <c r="AZ143" s="5">
        <f t="shared" si="123"/>
        <v>7.3934513472166068E-41</v>
      </c>
      <c r="BA143" s="5">
        <f t="shared" si="123"/>
        <v>7.0535106233186166E-41</v>
      </c>
      <c r="BB143" s="5">
        <f t="shared" si="123"/>
        <v>6.7215698994206272E-41</v>
      </c>
      <c r="BC143" s="5">
        <f t="shared" si="123"/>
        <v>6.3976291755226771E-41</v>
      </c>
      <c r="BD143" s="5">
        <f t="shared" si="123"/>
        <v>6.0816884516246879E-41</v>
      </c>
      <c r="BE143" s="5">
        <f t="shared" si="123"/>
        <v>5.7737477277266984E-41</v>
      </c>
      <c r="BF143" s="5">
        <f t="shared" si="123"/>
        <v>5.4738070038287105E-41</v>
      </c>
      <c r="BG143" s="5">
        <f t="shared" si="122"/>
        <v>5.181866279930757E-41</v>
      </c>
      <c r="BH143" s="5">
        <f t="shared" si="122"/>
        <v>4.8979255560327694E-41</v>
      </c>
      <c r="BI143" s="5">
        <f t="shared" si="122"/>
        <v>4.6219848321347815E-41</v>
      </c>
      <c r="BJ143" s="5">
        <f t="shared" si="122"/>
        <v>4.3540441082367943E-41</v>
      </c>
      <c r="BK143" s="5">
        <f t="shared" si="122"/>
        <v>4.0941033843388383E-41</v>
      </c>
      <c r="BL143" s="5">
        <f t="shared" si="122"/>
        <v>3.8421626604408514E-41</v>
      </c>
      <c r="BM143" s="5">
        <f t="shared" si="122"/>
        <v>3.5982219365428651E-41</v>
      </c>
      <c r="BN143" s="5">
        <f t="shared" si="122"/>
        <v>3.362281212644907E-41</v>
      </c>
      <c r="BO143" s="5">
        <f t="shared" si="122"/>
        <v>3.1343404887469205E-41</v>
      </c>
      <c r="BP143" s="5">
        <f t="shared" si="122"/>
        <v>2.9143997648489347E-41</v>
      </c>
      <c r="BQ143" s="5">
        <f t="shared" si="122"/>
        <v>2.7024590409509496E-41</v>
      </c>
      <c r="BR143" s="5">
        <f t="shared" si="122"/>
        <v>2.4985183170529885E-41</v>
      </c>
      <c r="BS143" s="5">
        <f t="shared" si="122"/>
        <v>2.3025775931550031E-41</v>
      </c>
      <c r="BT143" s="5">
        <f t="shared" si="122"/>
        <v>2.1146368692570187E-41</v>
      </c>
      <c r="BU143" s="5">
        <f t="shared" si="122"/>
        <v>1.9346961453590344E-41</v>
      </c>
      <c r="BV143" s="5">
        <f t="shared" si="128"/>
        <v>1.7627554214610709E-41</v>
      </c>
      <c r="BW143" s="5">
        <f t="shared" si="128"/>
        <v>1.5988146975631063E-41</v>
      </c>
      <c r="BX143" s="5">
        <f t="shared" si="128"/>
        <v>1.4428739736651217E-41</v>
      </c>
      <c r="BY143" s="5">
        <f t="shared" si="128"/>
        <v>1.2949332497671377E-41</v>
      </c>
      <c r="BZ143" s="5">
        <f t="shared" si="128"/>
        <v>1.1549925258691705E-41</v>
      </c>
      <c r="CA143" s="5">
        <f t="shared" si="128"/>
        <v>1.0230518019711867E-41</v>
      </c>
      <c r="CB143" s="5">
        <f t="shared" si="128"/>
        <v>8.9911107807320339E-42</v>
      </c>
      <c r="CC143" s="5">
        <f t="shared" si="128"/>
        <v>7.8317035417522056E-42</v>
      </c>
      <c r="CD143" s="5">
        <f t="shared" si="128"/>
        <v>6.7522963027725076E-42</v>
      </c>
      <c r="CE143" s="5">
        <f t="shared" si="128"/>
        <v>5.7528890637926811E-42</v>
      </c>
      <c r="CF143" s="5">
        <f t="shared" si="128"/>
        <v>4.8334818248128594E-42</v>
      </c>
      <c r="CG143" s="5">
        <f t="shared" si="128"/>
        <v>3.9940745858331392E-42</v>
      </c>
      <c r="CH143" s="5">
        <f t="shared" si="128"/>
        <v>3.2346673468533179E-42</v>
      </c>
      <c r="CI143" s="5">
        <f t="shared" si="128"/>
        <v>2.5552601078735026E-42</v>
      </c>
      <c r="CJ143" s="5">
        <f t="shared" si="128"/>
        <v>1.9558528688936923E-42</v>
      </c>
      <c r="CK143" s="5">
        <f t="shared" si="128"/>
        <v>1.436445629913945E-42</v>
      </c>
      <c r="CL143" s="5">
        <f t="shared" si="127"/>
        <v>9.9703839093413585E-43</v>
      </c>
      <c r="CM143" s="5">
        <f t="shared" si="127"/>
        <v>6.3763115195433188E-43</v>
      </c>
      <c r="CN143" s="5">
        <f t="shared" si="127"/>
        <v>3.5822391297453329E-43</v>
      </c>
      <c r="CO143" s="5">
        <f t="shared" si="127"/>
        <v>1.5881667399475919E-43</v>
      </c>
      <c r="CP143" s="5">
        <f t="shared" si="127"/>
        <v>3.9409435014961562E-44</v>
      </c>
      <c r="CQ143" s="5">
        <f t="shared" si="127"/>
        <v>2.196035169254951E-48</v>
      </c>
      <c r="CR143" s="5">
        <f t="shared" si="127"/>
        <v>4.0594957055382263E-44</v>
      </c>
      <c r="CS143" s="5">
        <f t="shared" si="127"/>
        <v>1.6118771807558125E-43</v>
      </c>
      <c r="CT143" s="5">
        <f t="shared" si="127"/>
        <v>3.6178047909579523E-43</v>
      </c>
      <c r="CU143" s="5">
        <f t="shared" si="127"/>
        <v>6.4237324011601456E-43</v>
      </c>
      <c r="CV143" s="5">
        <f t="shared" si="127"/>
        <v>1.002966001136191E-42</v>
      </c>
      <c r="CW143" s="5">
        <f t="shared" si="127"/>
        <v>1.4435587621564113E-42</v>
      </c>
      <c r="CX143" s="5">
        <f t="shared" si="127"/>
        <v>1.9641515231766369E-42</v>
      </c>
      <c r="CY143" s="5">
        <f t="shared" si="127"/>
        <v>2.5647442841968679E-42</v>
      </c>
      <c r="CZ143" s="5">
        <f t="shared" si="127"/>
        <v>3.2453370452170176E-42</v>
      </c>
      <c r="DA143" s="5">
        <f t="shared" si="117"/>
        <v>4.0059298062372494E-42</v>
      </c>
      <c r="DB143" s="5">
        <f t="shared" si="117"/>
        <v>4.8465225672574865E-42</v>
      </c>
      <c r="DC143" s="5">
        <f t="shared" si="117"/>
        <v>5.7671153282777284E-42</v>
      </c>
      <c r="DD143" s="5">
        <f t="shared" si="117"/>
        <v>6.767708089297852E-42</v>
      </c>
      <c r="DE143" s="5">
        <f t="shared" si="117"/>
        <v>7.8483008503180956E-42</v>
      </c>
      <c r="DF143" s="5">
        <f t="shared" si="117"/>
        <v>9.0088936113383445E-42</v>
      </c>
      <c r="DG143" s="5">
        <f t="shared" si="117"/>
        <v>1.0249486372358445E-41</v>
      </c>
      <c r="DH143" s="5">
        <f t="shared" si="117"/>
        <v>1.1570079133378694E-41</v>
      </c>
    </row>
    <row r="144" spans="2:112" x14ac:dyDescent="0.25">
      <c r="B144" s="5">
        <f>'goccia (18)'!M17</f>
        <v>1.7918219876608908E-18</v>
      </c>
      <c r="D144">
        <f t="shared" ref="D144:D185" si="131">10+D136</f>
        <v>182</v>
      </c>
      <c r="E144" s="5">
        <f t="shared" si="124"/>
        <v>1.7918219876608908E-18</v>
      </c>
      <c r="F144" s="107">
        <f t="shared" si="125"/>
        <v>17.918219876608909</v>
      </c>
      <c r="G144" s="35"/>
      <c r="H144" s="100">
        <f t="shared" si="126"/>
        <v>1.4931849897174089E-19</v>
      </c>
      <c r="I144" s="35"/>
      <c r="J144" s="6"/>
      <c r="L144" s="5">
        <f t="shared" si="130"/>
        <v>4.6444365151821593E-43</v>
      </c>
      <c r="M144" s="5">
        <f t="shared" si="130"/>
        <v>7.7704406282186918E-43</v>
      </c>
      <c r="N144" s="5">
        <f t="shared" si="130"/>
        <v>1.1696444741254757E-42</v>
      </c>
      <c r="O144" s="5">
        <f t="shared" si="130"/>
        <v>1.6422448854291299E-42</v>
      </c>
      <c r="P144" s="5">
        <f t="shared" si="130"/>
        <v>2.1948452967327896E-42</v>
      </c>
      <c r="Q144" s="5">
        <f t="shared" si="130"/>
        <v>2.8274457080364544E-42</v>
      </c>
      <c r="R144" s="5">
        <f t="shared" si="130"/>
        <v>3.540046119340034E-42</v>
      </c>
      <c r="S144" s="5">
        <f t="shared" si="130"/>
        <v>4.3326465306437002E-42</v>
      </c>
      <c r="T144" s="5">
        <f t="shared" si="130"/>
        <v>5.2052469419473711E-42</v>
      </c>
      <c r="U144" s="5">
        <f t="shared" si="130"/>
        <v>6.1578473532510479E-42</v>
      </c>
      <c r="V144" s="5">
        <f t="shared" si="130"/>
        <v>7.1904477645546002E-42</v>
      </c>
      <c r="W144" s="5">
        <f t="shared" si="130"/>
        <v>8.3030481758582775E-42</v>
      </c>
      <c r="X144" s="5">
        <f t="shared" si="130"/>
        <v>9.4956485871619602E-42</v>
      </c>
      <c r="Y144" s="5">
        <f t="shared" si="130"/>
        <v>1.0768248998465648E-41</v>
      </c>
      <c r="Z144" s="5">
        <f t="shared" si="130"/>
        <v>1.2120849409769173E-41</v>
      </c>
      <c r="AA144" s="5">
        <f t="shared" si="130"/>
        <v>1.3553449821072863E-41</v>
      </c>
      <c r="AB144" s="5">
        <f t="shared" si="129"/>
        <v>1.5066050232376557E-41</v>
      </c>
      <c r="AC144" s="5">
        <f t="shared" si="129"/>
        <v>1.6658650643680061E-41</v>
      </c>
      <c r="AD144" s="5">
        <f t="shared" si="129"/>
        <v>1.8331251054983756E-41</v>
      </c>
      <c r="AE144" s="5">
        <f t="shared" si="129"/>
        <v>2.0083851466287457E-41</v>
      </c>
      <c r="AF144" s="5">
        <f t="shared" si="129"/>
        <v>2.1916451877591164E-41</v>
      </c>
      <c r="AG144" s="5">
        <f t="shared" si="129"/>
        <v>2.3829052288894642E-41</v>
      </c>
      <c r="AH144" s="5">
        <f t="shared" si="129"/>
        <v>2.5821652700198345E-41</v>
      </c>
      <c r="AI144" s="5">
        <f t="shared" si="129"/>
        <v>2.7894253111502059E-41</v>
      </c>
      <c r="AJ144" s="5">
        <f t="shared" si="129"/>
        <v>3.0046853522805776E-41</v>
      </c>
      <c r="AK144" s="5">
        <f t="shared" si="129"/>
        <v>3.2279453934109228E-41</v>
      </c>
      <c r="AL144" s="5">
        <f t="shared" si="129"/>
        <v>3.4592054345412942E-41</v>
      </c>
      <c r="AM144" s="5">
        <f t="shared" si="129"/>
        <v>3.6984654756716668E-41</v>
      </c>
      <c r="AN144" s="5">
        <f t="shared" si="129"/>
        <v>3.9457255168020095E-41</v>
      </c>
      <c r="AO144" s="5">
        <f t="shared" si="129"/>
        <v>4.2009855579323819E-41</v>
      </c>
      <c r="AP144" s="5">
        <f t="shared" si="129"/>
        <v>4.7512180271473323E-41</v>
      </c>
      <c r="AQ144" s="5">
        <f t="shared" si="123"/>
        <v>4.4795017083804481E-41</v>
      </c>
      <c r="AR144" s="5">
        <f t="shared" si="123"/>
        <v>4.2157853896135956E-41</v>
      </c>
      <c r="AS144" s="5">
        <f t="shared" si="123"/>
        <v>3.9600690708467112E-41</v>
      </c>
      <c r="AT144" s="5">
        <f t="shared" si="123"/>
        <v>3.7123527520798274E-41</v>
      </c>
      <c r="AU144" s="5">
        <f t="shared" si="123"/>
        <v>3.4726364333129443E-41</v>
      </c>
      <c r="AV144" s="5">
        <f t="shared" si="123"/>
        <v>3.2409201145460888E-41</v>
      </c>
      <c r="AW144" s="5">
        <f t="shared" si="123"/>
        <v>3.017203795779206E-41</v>
      </c>
      <c r="AX144" s="5">
        <f t="shared" si="123"/>
        <v>2.8014874770123233E-41</v>
      </c>
      <c r="AY144" s="5">
        <f t="shared" si="123"/>
        <v>2.5937711582454413E-41</v>
      </c>
      <c r="AZ144" s="5">
        <f t="shared" si="123"/>
        <v>2.3940548394785829E-41</v>
      </c>
      <c r="BA144" s="5">
        <f t="shared" si="123"/>
        <v>2.202338520711701E-41</v>
      </c>
      <c r="BB144" s="5">
        <f t="shared" si="123"/>
        <v>2.0186222019448197E-41</v>
      </c>
      <c r="BC144" s="5">
        <f t="shared" si="123"/>
        <v>1.8429058831779594E-41</v>
      </c>
      <c r="BD144" s="5">
        <f t="shared" si="123"/>
        <v>1.6751895644110779E-41</v>
      </c>
      <c r="BE144" s="5">
        <f t="shared" si="123"/>
        <v>1.5154732456441971E-41</v>
      </c>
      <c r="BF144" s="5">
        <f t="shared" si="123"/>
        <v>1.3637569268773169E-41</v>
      </c>
      <c r="BG144" s="5">
        <f t="shared" si="122"/>
        <v>1.220040608110454E-41</v>
      </c>
      <c r="BH144" s="5">
        <f t="shared" si="122"/>
        <v>1.0843242893435736E-41</v>
      </c>
      <c r="BI144" s="5">
        <f t="shared" si="122"/>
        <v>9.5660797057669401E-42</v>
      </c>
      <c r="BJ144" s="5">
        <f t="shared" si="122"/>
        <v>8.3689165180981482E-42</v>
      </c>
      <c r="BK144" s="5">
        <f t="shared" si="122"/>
        <v>7.2517533304294917E-42</v>
      </c>
      <c r="BL144" s="5">
        <f t="shared" si="122"/>
        <v>6.2145901427607016E-42</v>
      </c>
      <c r="BM144" s="5">
        <f t="shared" si="122"/>
        <v>5.2574269550919162E-42</v>
      </c>
      <c r="BN144" s="5">
        <f t="shared" si="122"/>
        <v>4.3802637674232368E-42</v>
      </c>
      <c r="BO144" s="5">
        <f t="shared" si="122"/>
        <v>3.5831005797544525E-42</v>
      </c>
      <c r="BP144" s="5">
        <f t="shared" si="122"/>
        <v>2.8659373920856739E-42</v>
      </c>
      <c r="BQ144" s="5">
        <f t="shared" si="122"/>
        <v>2.2287742044169004E-42</v>
      </c>
      <c r="BR144" s="5">
        <f t="shared" si="122"/>
        <v>1.6716110167481942E-42</v>
      </c>
      <c r="BS144" s="5">
        <f t="shared" si="122"/>
        <v>1.1944478290794216E-42</v>
      </c>
      <c r="BT144" s="5">
        <f t="shared" si="122"/>
        <v>7.9728464141065437E-43</v>
      </c>
      <c r="BU144" s="5">
        <f t="shared" si="122"/>
        <v>4.8012145374189244E-43</v>
      </c>
      <c r="BV144" s="5">
        <f t="shared" si="128"/>
        <v>2.4295826607315951E-43</v>
      </c>
      <c r="BW144" s="5">
        <f t="shared" si="128"/>
        <v>8.5795078404412643E-44</v>
      </c>
      <c r="BX144" s="5">
        <f t="shared" si="128"/>
        <v>8.6318907356473653E-45</v>
      </c>
      <c r="BY144" s="5">
        <f t="shared" si="128"/>
        <v>1.1468703066887399E-44</v>
      </c>
      <c r="BZ144" s="5">
        <f t="shared" si="128"/>
        <v>9.4305515398117965E-44</v>
      </c>
      <c r="CA144" s="5">
        <f t="shared" si="128"/>
        <v>2.57142327729359E-43</v>
      </c>
      <c r="CB144" s="5">
        <f t="shared" si="128"/>
        <v>4.9997914006060532E-43</v>
      </c>
      <c r="CC144" s="5">
        <f t="shared" si="128"/>
        <v>8.2281595239185699E-43</v>
      </c>
      <c r="CD144" s="5">
        <f t="shared" si="128"/>
        <v>1.2256527647230606E-42</v>
      </c>
      <c r="CE144" s="5">
        <f t="shared" si="128"/>
        <v>1.7084895770543133E-42</v>
      </c>
      <c r="CF144" s="5">
        <f t="shared" si="128"/>
        <v>2.2713263893855714E-42</v>
      </c>
      <c r="CG144" s="5">
        <f t="shared" si="128"/>
        <v>2.9141632017167523E-42</v>
      </c>
      <c r="CH144" s="5">
        <f t="shared" si="128"/>
        <v>3.637000014048011E-42</v>
      </c>
      <c r="CI144" s="5">
        <f t="shared" si="128"/>
        <v>4.4398368263792756E-42</v>
      </c>
      <c r="CJ144" s="5">
        <f t="shared" si="128"/>
        <v>5.3226736387105449E-42</v>
      </c>
      <c r="CK144" s="5">
        <f t="shared" si="128"/>
        <v>6.2855104510416991E-42</v>
      </c>
      <c r="CL144" s="5">
        <f t="shared" si="127"/>
        <v>7.3283472633729702E-42</v>
      </c>
      <c r="CM144" s="5">
        <f t="shared" si="127"/>
        <v>8.4511840757042453E-42</v>
      </c>
      <c r="CN144" s="5">
        <f t="shared" si="127"/>
        <v>9.6540208880355271E-42</v>
      </c>
      <c r="CO144" s="5">
        <f t="shared" si="127"/>
        <v>1.0936857700366654E-41</v>
      </c>
      <c r="CP144" s="5">
        <f t="shared" si="127"/>
        <v>1.2299694512697937E-41</v>
      </c>
      <c r="CQ144" s="5">
        <f t="shared" si="127"/>
        <v>1.3742531325029225E-41</v>
      </c>
      <c r="CR144" s="5">
        <f t="shared" si="127"/>
        <v>1.5265368137360516E-41</v>
      </c>
      <c r="CS144" s="5">
        <f t="shared" si="127"/>
        <v>1.6868204949691616E-41</v>
      </c>
      <c r="CT144" s="5">
        <f t="shared" si="127"/>
        <v>1.8551041762022911E-41</v>
      </c>
      <c r="CU144" s="5">
        <f t="shared" si="127"/>
        <v>2.0313878574354209E-41</v>
      </c>
      <c r="CV144" s="5">
        <f t="shared" si="127"/>
        <v>2.2156715386685288E-41</v>
      </c>
      <c r="CW144" s="5">
        <f t="shared" si="127"/>
        <v>2.4079552199016587E-41</v>
      </c>
      <c r="CX144" s="5">
        <f t="shared" si="127"/>
        <v>2.6082389011347896E-41</v>
      </c>
      <c r="CY144" s="5">
        <f t="shared" si="127"/>
        <v>2.8165225823679206E-41</v>
      </c>
      <c r="CZ144" s="5">
        <f t="shared" si="127"/>
        <v>3.0328062636010257E-41</v>
      </c>
      <c r="DA144" s="5">
        <f t="shared" si="117"/>
        <v>3.2570899448341565E-41</v>
      </c>
      <c r="DB144" s="5">
        <f t="shared" si="117"/>
        <v>3.4893736260672884E-41</v>
      </c>
      <c r="DC144" s="5">
        <f t="shared" si="117"/>
        <v>3.7296573073004206E-41</v>
      </c>
      <c r="DD144" s="5">
        <f t="shared" si="117"/>
        <v>3.9779409885335227E-41</v>
      </c>
      <c r="DE144" s="5">
        <f t="shared" si="117"/>
        <v>4.2342246697666552E-41</v>
      </c>
      <c r="DF144" s="5">
        <f t="shared" si="117"/>
        <v>4.4985083509997882E-41</v>
      </c>
      <c r="DG144" s="5">
        <f t="shared" si="117"/>
        <v>4.7707920322328878E-41</v>
      </c>
      <c r="DH144" s="5">
        <f t="shared" si="117"/>
        <v>5.0510757134660212E-41</v>
      </c>
    </row>
    <row r="145" spans="2:112" x14ac:dyDescent="0.25">
      <c r="B145" s="5">
        <f>'goccia (18)'!M18</f>
        <v>1.7706889661433084E-18</v>
      </c>
      <c r="D145">
        <f t="shared" si="131"/>
        <v>183</v>
      </c>
      <c r="E145" s="5">
        <f t="shared" si="124"/>
        <v>1.7706889661433084E-18</v>
      </c>
      <c r="F145" s="107">
        <f t="shared" si="125"/>
        <v>17.706889661433085</v>
      </c>
      <c r="G145" s="35"/>
      <c r="H145" s="100">
        <f t="shared" si="126"/>
        <v>1.475574138452757E-19</v>
      </c>
      <c r="I145" s="35"/>
      <c r="J145" s="6"/>
      <c r="L145" s="5">
        <f t="shared" si="130"/>
        <v>5.9662271232508215E-42</v>
      </c>
      <c r="M145" s="5">
        <f t="shared" si="130"/>
        <v>6.983261585140574E-42</v>
      </c>
      <c r="N145" s="5">
        <f t="shared" si="130"/>
        <v>8.0802960470301966E-42</v>
      </c>
      <c r="O145" s="5">
        <f t="shared" si="130"/>
        <v>9.2573305089199508E-42</v>
      </c>
      <c r="P145" s="5">
        <f t="shared" si="130"/>
        <v>1.051436497080971E-41</v>
      </c>
      <c r="Q145" s="5">
        <f t="shared" si="130"/>
        <v>1.1851399432699477E-41</v>
      </c>
      <c r="R145" s="5">
        <f t="shared" si="130"/>
        <v>1.3268433894589071E-41</v>
      </c>
      <c r="S145" s="5">
        <f t="shared" si="130"/>
        <v>1.4765468356478835E-41</v>
      </c>
      <c r="T145" s="5">
        <f t="shared" si="130"/>
        <v>1.6342502818368608E-41</v>
      </c>
      <c r="U145" s="5">
        <f t="shared" si="130"/>
        <v>1.7999537280258383E-41</v>
      </c>
      <c r="V145" s="5">
        <f t="shared" si="130"/>
        <v>1.9736571742147953E-41</v>
      </c>
      <c r="W145" s="5">
        <f t="shared" si="130"/>
        <v>2.1553606204037731E-41</v>
      </c>
      <c r="X145" s="5">
        <f t="shared" si="130"/>
        <v>2.3450640665927515E-41</v>
      </c>
      <c r="Y145" s="5">
        <f t="shared" si="130"/>
        <v>2.5427675127817301E-41</v>
      </c>
      <c r="Z145" s="5">
        <f t="shared" si="130"/>
        <v>2.7484709589706844E-41</v>
      </c>
      <c r="AA145" s="5">
        <f t="shared" si="130"/>
        <v>2.9621744051596633E-41</v>
      </c>
      <c r="AB145" s="5">
        <f t="shared" si="129"/>
        <v>3.1838778513486423E-41</v>
      </c>
      <c r="AC145" s="5">
        <f t="shared" si="129"/>
        <v>3.4135812975375945E-41</v>
      </c>
      <c r="AD145" s="5">
        <f t="shared" si="129"/>
        <v>3.6512847437265739E-41</v>
      </c>
      <c r="AE145" s="5">
        <f t="shared" si="129"/>
        <v>3.8969881899155539E-41</v>
      </c>
      <c r="AF145" s="5">
        <f t="shared" si="129"/>
        <v>4.8604938249004093E-41</v>
      </c>
      <c r="AG145" s="5">
        <f t="shared" si="129"/>
        <v>4.585624857106585E-41</v>
      </c>
      <c r="AH145" s="5">
        <f t="shared" si="129"/>
        <v>4.3187558893127267E-41</v>
      </c>
      <c r="AI145" s="5">
        <f t="shared" si="129"/>
        <v>4.0598869215188691E-41</v>
      </c>
      <c r="AJ145" s="5">
        <f t="shared" si="129"/>
        <v>3.8090179537250122E-41</v>
      </c>
      <c r="AK145" s="5">
        <f t="shared" si="129"/>
        <v>3.5661489859311849E-41</v>
      </c>
      <c r="AL145" s="5">
        <f t="shared" si="129"/>
        <v>3.3312800181373278E-41</v>
      </c>
      <c r="AM145" s="5">
        <f t="shared" si="129"/>
        <v>3.1044110503434718E-41</v>
      </c>
      <c r="AN145" s="5">
        <f t="shared" si="129"/>
        <v>2.8855420825496415E-41</v>
      </c>
      <c r="AO145" s="5">
        <f t="shared" si="129"/>
        <v>2.6746731147557853E-41</v>
      </c>
      <c r="AP145" s="5">
        <f t="shared" si="129"/>
        <v>2.4718041469619297E-41</v>
      </c>
      <c r="AQ145" s="5">
        <f t="shared" si="123"/>
        <v>2.2769351791680746E-41</v>
      </c>
      <c r="AR145" s="5">
        <f t="shared" si="123"/>
        <v>2.0900662113742421E-41</v>
      </c>
      <c r="AS145" s="5">
        <f t="shared" si="123"/>
        <v>1.911197243580387E-41</v>
      </c>
      <c r="AT145" s="5">
        <f t="shared" si="123"/>
        <v>1.7403282757865323E-41</v>
      </c>
      <c r="AU145" s="5">
        <f t="shared" si="123"/>
        <v>1.5774593079926786E-41</v>
      </c>
      <c r="AV145" s="5">
        <f t="shared" si="123"/>
        <v>1.4225903401988431E-41</v>
      </c>
      <c r="AW145" s="5">
        <f t="shared" si="123"/>
        <v>1.2757213724049894E-41</v>
      </c>
      <c r="AX145" s="5">
        <f t="shared" si="123"/>
        <v>1.1368524046111359E-41</v>
      </c>
      <c r="AY145" s="5">
        <f t="shared" si="123"/>
        <v>1.0059834368172831E-41</v>
      </c>
      <c r="AZ145" s="5">
        <f t="shared" si="123"/>
        <v>8.831144690234451E-42</v>
      </c>
      <c r="BA145" s="5">
        <f t="shared" si="123"/>
        <v>7.6824550122959239E-42</v>
      </c>
      <c r="BB145" s="5">
        <f t="shared" si="123"/>
        <v>6.6137653343574022E-42</v>
      </c>
      <c r="BC145" s="5">
        <f t="shared" si="123"/>
        <v>5.6250756564189991E-42</v>
      </c>
      <c r="BD145" s="5">
        <f t="shared" si="123"/>
        <v>4.7163859784804785E-42</v>
      </c>
      <c r="BE145" s="5">
        <f t="shared" si="123"/>
        <v>3.8876963005419626E-42</v>
      </c>
      <c r="BF145" s="5">
        <f t="shared" ref="BF145:BU160" si="132">IF($E145=0, 0, ($E145/ROUND($E145/BF$3,0)-BF$3)^2)</f>
        <v>3.1390066226034526E-42</v>
      </c>
      <c r="BG145" s="5">
        <f t="shared" si="132"/>
        <v>2.4703169446650232E-42</v>
      </c>
      <c r="BH145" s="5">
        <f t="shared" si="132"/>
        <v>1.8816272667265137E-42</v>
      </c>
      <c r="BI145" s="5">
        <f t="shared" si="132"/>
        <v>1.3729375887880097E-42</v>
      </c>
      <c r="BJ145" s="5">
        <f t="shared" si="132"/>
        <v>9.4424791084951095E-43</v>
      </c>
      <c r="BK145" s="5">
        <f t="shared" si="132"/>
        <v>5.9555823291105478E-43</v>
      </c>
      <c r="BL145" s="5">
        <f t="shared" si="132"/>
        <v>3.2686855497255705E-43</v>
      </c>
      <c r="BM145" s="5">
        <f t="shared" si="132"/>
        <v>1.3817887703406461E-43</v>
      </c>
      <c r="BN145" s="5">
        <f t="shared" si="132"/>
        <v>2.9489199095585791E-44</v>
      </c>
      <c r="BO145" s="5">
        <f t="shared" si="132"/>
        <v>7.9952115709437056E-46</v>
      </c>
      <c r="BP145" s="5">
        <f t="shared" si="132"/>
        <v>5.2109843218608267E-44</v>
      </c>
      <c r="BQ145" s="5">
        <f t="shared" si="132"/>
        <v>1.8342016528012748E-43</v>
      </c>
      <c r="BR145" s="5">
        <f t="shared" si="132"/>
        <v>3.9473048734162173E-43</v>
      </c>
      <c r="BS145" s="5">
        <f t="shared" si="132"/>
        <v>6.8604080940314196E-43</v>
      </c>
      <c r="BT145" s="5">
        <f t="shared" si="132"/>
        <v>1.0573511314646674E-42</v>
      </c>
      <c r="BU145" s="5">
        <f t="shared" si="132"/>
        <v>1.5086614535261984E-42</v>
      </c>
      <c r="BV145" s="5">
        <f t="shared" si="128"/>
        <v>2.0399717755876656E-42</v>
      </c>
      <c r="BW145" s="5">
        <f t="shared" si="128"/>
        <v>2.651282097649119E-42</v>
      </c>
      <c r="BX145" s="5">
        <f t="shared" si="128"/>
        <v>3.3425924197106466E-42</v>
      </c>
      <c r="BY145" s="5">
        <f t="shared" si="128"/>
        <v>4.1139027417721795E-42</v>
      </c>
      <c r="BZ145" s="5">
        <f t="shared" si="128"/>
        <v>4.9652130638336101E-42</v>
      </c>
      <c r="CA145" s="5">
        <f t="shared" si="128"/>
        <v>5.8965233858951435E-42</v>
      </c>
      <c r="CB145" s="5">
        <f t="shared" si="128"/>
        <v>6.9078337079566829E-42</v>
      </c>
      <c r="CC145" s="5">
        <f t="shared" si="128"/>
        <v>7.9991440300182277E-42</v>
      </c>
      <c r="CD145" s="5">
        <f t="shared" si="128"/>
        <v>9.1704543520796312E-42</v>
      </c>
      <c r="CE145" s="5">
        <f t="shared" si="128"/>
        <v>1.0421764674141176E-41</v>
      </c>
      <c r="CF145" s="5">
        <f t="shared" si="128"/>
        <v>1.1753074996202728E-41</v>
      </c>
      <c r="CG145" s="5">
        <f t="shared" si="128"/>
        <v>1.3164385318264108E-41</v>
      </c>
      <c r="CH145" s="5">
        <f t="shared" si="128"/>
        <v>1.4655695640325661E-41</v>
      </c>
      <c r="CI145" s="5">
        <f t="shared" si="128"/>
        <v>1.6227005962387217E-41</v>
      </c>
      <c r="CJ145" s="5">
        <f t="shared" si="128"/>
        <v>1.787831628444878E-41</v>
      </c>
      <c r="CK145" s="5">
        <f t="shared" si="128"/>
        <v>1.9609626606510136E-41</v>
      </c>
      <c r="CL145" s="5">
        <f t="shared" si="127"/>
        <v>2.1420936928571697E-41</v>
      </c>
      <c r="CM145" s="5">
        <f t="shared" si="127"/>
        <v>2.3312247250633264E-41</v>
      </c>
      <c r="CN145" s="5">
        <f t="shared" si="127"/>
        <v>2.5283557572694841E-41</v>
      </c>
      <c r="CO145" s="5">
        <f t="shared" si="127"/>
        <v>2.7334867894756169E-41</v>
      </c>
      <c r="CP145" s="5">
        <f t="shared" si="127"/>
        <v>2.9466178216817744E-41</v>
      </c>
      <c r="CQ145" s="5">
        <f t="shared" si="127"/>
        <v>3.1677488538879325E-41</v>
      </c>
      <c r="CR145" s="5">
        <f t="shared" si="127"/>
        <v>3.3968798860940908E-41</v>
      </c>
      <c r="CS145" s="5">
        <f t="shared" si="127"/>
        <v>3.6340109183002207E-41</v>
      </c>
      <c r="CT145" s="5">
        <f t="shared" si="127"/>
        <v>3.8791419505063798E-41</v>
      </c>
      <c r="CU145" s="5">
        <f t="shared" si="127"/>
        <v>4.1322729827125385E-41</v>
      </c>
      <c r="CV145" s="5">
        <f t="shared" si="127"/>
        <v>4.3934040149186663E-41</v>
      </c>
      <c r="CW145" s="5">
        <f t="shared" si="127"/>
        <v>4.6625350471248254E-41</v>
      </c>
      <c r="CX145" s="5">
        <f t="shared" si="127"/>
        <v>4.9396660793309856E-41</v>
      </c>
      <c r="CY145" s="5">
        <f t="shared" si="127"/>
        <v>5.2247971115371465E-41</v>
      </c>
      <c r="CZ145" s="5">
        <f t="shared" si="127"/>
        <v>5.5179281437432713E-41</v>
      </c>
      <c r="DA145" s="5">
        <f t="shared" si="117"/>
        <v>5.8190591759494315E-41</v>
      </c>
      <c r="DB145" s="5">
        <f t="shared" si="117"/>
        <v>6.8374651218492287E-41</v>
      </c>
      <c r="DC145" s="5">
        <f t="shared" si="117"/>
        <v>6.5107092572759845E-41</v>
      </c>
      <c r="DD145" s="5">
        <f t="shared" si="117"/>
        <v>6.1919533927027777E-41</v>
      </c>
      <c r="DE145" s="5">
        <f t="shared" si="117"/>
        <v>5.8811975281295327E-41</v>
      </c>
      <c r="DF145" s="5">
        <f t="shared" si="117"/>
        <v>5.5784416635562885E-41</v>
      </c>
      <c r="DG145" s="5">
        <f t="shared" si="117"/>
        <v>5.2836857989830796E-41</v>
      </c>
      <c r="DH145" s="5">
        <f t="shared" si="117"/>
        <v>4.9969299344098356E-41</v>
      </c>
    </row>
    <row r="146" spans="2:112" x14ac:dyDescent="0.25">
      <c r="B146" s="5">
        <f>'goccia (18)'!M19</f>
        <v>1.5476181834577152E-18</v>
      </c>
      <c r="D146">
        <f t="shared" si="131"/>
        <v>184</v>
      </c>
      <c r="E146" s="5">
        <f t="shared" si="124"/>
        <v>1.5476181834577152E-18</v>
      </c>
      <c r="F146" s="107">
        <f t="shared" si="125"/>
        <v>15.476181834577151</v>
      </c>
      <c r="G146" s="35"/>
      <c r="H146" s="100">
        <f t="shared" si="126"/>
        <v>1.5476181834577152E-19</v>
      </c>
      <c r="I146" s="35"/>
      <c r="J146" s="6"/>
      <c r="L146" s="5">
        <f t="shared" si="130"/>
        <v>2.2674913958126265E-41</v>
      </c>
      <c r="M146" s="5">
        <f t="shared" si="130"/>
        <v>2.0810186619817595E-41</v>
      </c>
      <c r="N146" s="5">
        <f t="shared" si="130"/>
        <v>1.9025459281509139E-41</v>
      </c>
      <c r="O146" s="5">
        <f t="shared" si="130"/>
        <v>1.732073194320047E-41</v>
      </c>
      <c r="P146" s="5">
        <f t="shared" si="130"/>
        <v>1.5696004604891805E-41</v>
      </c>
      <c r="Q146" s="5">
        <f t="shared" si="130"/>
        <v>1.4151277266583146E-41</v>
      </c>
      <c r="R146" s="5">
        <f t="shared" si="130"/>
        <v>1.2686549928274663E-41</v>
      </c>
      <c r="S146" s="5">
        <f t="shared" si="130"/>
        <v>1.1301822589966006E-41</v>
      </c>
      <c r="T146" s="5">
        <f t="shared" si="130"/>
        <v>9.9970952516573523E-42</v>
      </c>
      <c r="U146" s="5">
        <f t="shared" si="130"/>
        <v>8.772367913348705E-42</v>
      </c>
      <c r="V146" s="5">
        <f t="shared" si="130"/>
        <v>7.6276405750401957E-42</v>
      </c>
      <c r="W146" s="5">
        <f t="shared" si="130"/>
        <v>6.5629132367315502E-42</v>
      </c>
      <c r="X146" s="5">
        <f t="shared" si="130"/>
        <v>5.5781858984229088E-42</v>
      </c>
      <c r="Y146" s="5">
        <f t="shared" si="130"/>
        <v>4.6734585601142728E-42</v>
      </c>
      <c r="Z146" s="5">
        <f t="shared" si="130"/>
        <v>3.848731221805737E-42</v>
      </c>
      <c r="AA146" s="5">
        <f t="shared" si="130"/>
        <v>3.1040038834971021E-42</v>
      </c>
      <c r="AB146" s="5">
        <f t="shared" si="129"/>
        <v>2.4392765451884725E-42</v>
      </c>
      <c r="AC146" s="5">
        <f t="shared" si="129"/>
        <v>1.8545492068799139E-42</v>
      </c>
      <c r="AD146" s="5">
        <f t="shared" si="129"/>
        <v>1.3498218685712853E-42</v>
      </c>
      <c r="AE146" s="5">
        <f t="shared" si="129"/>
        <v>9.2509453026266217E-43</v>
      </c>
      <c r="AF146" s="5">
        <f t="shared" si="129"/>
        <v>5.8036719195404425E-43</v>
      </c>
      <c r="AG146" s="5">
        <f t="shared" si="129"/>
        <v>3.156398536454587E-43</v>
      </c>
      <c r="AH146" s="5">
        <f t="shared" si="129"/>
        <v>1.309125153368418E-43</v>
      </c>
      <c r="AI146" s="5">
        <f t="shared" si="129"/>
        <v>2.6185177028230222E-44</v>
      </c>
      <c r="AJ146" s="5">
        <f t="shared" si="129"/>
        <v>1.457838719623944E-45</v>
      </c>
      <c r="AK146" s="5">
        <f t="shared" si="129"/>
        <v>5.6730500411011515E-44</v>
      </c>
      <c r="AL146" s="5">
        <f t="shared" si="129"/>
        <v>1.9200316210240622E-43</v>
      </c>
      <c r="AM146" s="5">
        <f t="shared" si="129"/>
        <v>4.0727582379380629E-43</v>
      </c>
      <c r="AN146" s="5">
        <f t="shared" si="129"/>
        <v>7.0254848548517121E-43</v>
      </c>
      <c r="AO146" s="5">
        <f t="shared" si="129"/>
        <v>1.0778211471765723E-42</v>
      </c>
      <c r="AP146" s="5">
        <f t="shared" si="129"/>
        <v>1.5330938088679785E-42</v>
      </c>
      <c r="AQ146" s="5">
        <f t="shared" ref="AQ146:BF161" si="133">IF($E146=0, 0, ($E146/ROUND($E146/AQ$3,0)-AQ$3)^2)</f>
        <v>2.0683664705593902E-42</v>
      </c>
      <c r="AR146" s="5">
        <f t="shared" si="133"/>
        <v>2.6836391322507282E-42</v>
      </c>
      <c r="AS146" s="5">
        <f t="shared" si="133"/>
        <v>3.378911793942141E-42</v>
      </c>
      <c r="AT146" s="5">
        <f t="shared" si="133"/>
        <v>4.1541844556335592E-42</v>
      </c>
      <c r="AU146" s="5">
        <f t="shared" si="133"/>
        <v>5.009457117324982E-42</v>
      </c>
      <c r="AV146" s="5">
        <f t="shared" si="133"/>
        <v>5.9447297790162936E-42</v>
      </c>
      <c r="AW146" s="5">
        <f t="shared" si="133"/>
        <v>6.960002440707717E-42</v>
      </c>
      <c r="AX146" s="5">
        <f t="shared" si="133"/>
        <v>8.055275102399147E-42</v>
      </c>
      <c r="AY146" s="5">
        <f t="shared" si="133"/>
        <v>9.2305477640905823E-42</v>
      </c>
      <c r="AZ146" s="5">
        <f t="shared" si="133"/>
        <v>1.0485820425781866E-41</v>
      </c>
      <c r="BA146" s="5">
        <f t="shared" si="133"/>
        <v>1.1821093087473302E-41</v>
      </c>
      <c r="BB146" s="5">
        <f t="shared" si="133"/>
        <v>1.3236365749164743E-41</v>
      </c>
      <c r="BC146" s="5">
        <f t="shared" si="133"/>
        <v>1.4731638410856005E-41</v>
      </c>
      <c r="BD146" s="5">
        <f t="shared" si="133"/>
        <v>1.6306911072547446E-41</v>
      </c>
      <c r="BE146" s="5">
        <f t="shared" si="133"/>
        <v>1.7962183734238895E-41</v>
      </c>
      <c r="BF146" s="5">
        <f t="shared" si="133"/>
        <v>1.9697456395930347E-41</v>
      </c>
      <c r="BG146" s="5">
        <f t="shared" si="132"/>
        <v>2.1512729057621582E-41</v>
      </c>
      <c r="BH146" s="5">
        <f t="shared" si="132"/>
        <v>2.3408001719313037E-41</v>
      </c>
      <c r="BI146" s="5">
        <f t="shared" si="132"/>
        <v>2.5383274381004494E-41</v>
      </c>
      <c r="BJ146" s="5">
        <f t="shared" si="132"/>
        <v>2.7438547042695957E-41</v>
      </c>
      <c r="BK146" s="5">
        <f t="shared" si="132"/>
        <v>2.9573819704387168E-41</v>
      </c>
      <c r="BL146" s="5">
        <f t="shared" si="132"/>
        <v>3.1789092366078634E-41</v>
      </c>
      <c r="BM146" s="5">
        <f t="shared" si="132"/>
        <v>3.4084365027770102E-41</v>
      </c>
      <c r="BN146" s="5">
        <f t="shared" si="132"/>
        <v>3.6459637689461291E-41</v>
      </c>
      <c r="BO146" s="5">
        <f t="shared" si="132"/>
        <v>3.8914910351152763E-41</v>
      </c>
      <c r="BP146" s="5">
        <f t="shared" si="132"/>
        <v>4.145018301284424E-41</v>
      </c>
      <c r="BQ146" s="5">
        <f t="shared" si="132"/>
        <v>4.4065455674535719E-41</v>
      </c>
      <c r="BR146" s="5">
        <f t="shared" si="132"/>
        <v>4.6760728336226879E-41</v>
      </c>
      <c r="BS146" s="5">
        <f t="shared" si="132"/>
        <v>4.9536000997918361E-41</v>
      </c>
      <c r="BT146" s="5">
        <f t="shared" si="132"/>
        <v>5.239127365960985E-41</v>
      </c>
      <c r="BU146" s="5">
        <f t="shared" si="132"/>
        <v>5.5326546321301346E-41</v>
      </c>
      <c r="BV146" s="5">
        <f t="shared" si="128"/>
        <v>5.8341818982992481E-41</v>
      </c>
      <c r="BW146" s="5">
        <f t="shared" si="128"/>
        <v>6.1437091644683592E-41</v>
      </c>
      <c r="BX146" s="5">
        <f t="shared" si="128"/>
        <v>6.4612364306375087E-41</v>
      </c>
      <c r="BY146" s="5">
        <f t="shared" si="128"/>
        <v>8.0238166716318812E-41</v>
      </c>
      <c r="BZ146" s="5">
        <f t="shared" si="128"/>
        <v>7.669513634042066E-41</v>
      </c>
      <c r="CA146" s="5">
        <f t="shared" si="128"/>
        <v>7.3232105964522086E-41</v>
      </c>
      <c r="CB146" s="5">
        <f t="shared" si="128"/>
        <v>6.9849075588623518E-41</v>
      </c>
      <c r="CC146" s="5">
        <f t="shared" si="128"/>
        <v>6.6546045212724958E-41</v>
      </c>
      <c r="CD146" s="5">
        <f t="shared" si="128"/>
        <v>6.3323014836826781E-41</v>
      </c>
      <c r="CE146" s="5">
        <f t="shared" si="128"/>
        <v>6.0179984460928223E-41</v>
      </c>
      <c r="CF146" s="5">
        <f t="shared" si="128"/>
        <v>5.7116954085029662E-41</v>
      </c>
      <c r="CG146" s="5">
        <f t="shared" si="128"/>
        <v>5.4133923709131464E-41</v>
      </c>
      <c r="CH146" s="5">
        <f t="shared" si="128"/>
        <v>5.1230893333232906E-41</v>
      </c>
      <c r="CI146" s="5">
        <f t="shared" si="128"/>
        <v>4.8407862957334354E-41</v>
      </c>
      <c r="CJ146" s="5">
        <f t="shared" si="128"/>
        <v>4.5664832581435814E-41</v>
      </c>
      <c r="CK146" s="5">
        <f t="shared" si="128"/>
        <v>4.3001802205537592E-41</v>
      </c>
      <c r="CL146" s="5">
        <f t="shared" si="127"/>
        <v>4.0418771829639045E-41</v>
      </c>
      <c r="CM146" s="5">
        <f t="shared" si="127"/>
        <v>3.791574145374051E-41</v>
      </c>
      <c r="CN146" s="5">
        <f t="shared" si="127"/>
        <v>3.5492711077841976E-41</v>
      </c>
      <c r="CO146" s="5">
        <f t="shared" si="127"/>
        <v>3.3149680701943724E-41</v>
      </c>
      <c r="CP146" s="5">
        <f t="shared" si="127"/>
        <v>3.0886650326045188E-41</v>
      </c>
      <c r="CQ146" s="5">
        <f t="shared" si="127"/>
        <v>2.8703619950146664E-41</v>
      </c>
      <c r="CR146" s="5">
        <f t="shared" si="127"/>
        <v>2.6600589574248141E-41</v>
      </c>
      <c r="CS146" s="5">
        <f t="shared" si="127"/>
        <v>2.4577559198349865E-41</v>
      </c>
      <c r="CT146" s="5">
        <f t="shared" si="127"/>
        <v>2.2634528822451343E-41</v>
      </c>
      <c r="CU146" s="5">
        <f t="shared" si="127"/>
        <v>2.0771498446552827E-41</v>
      </c>
      <c r="CV146" s="5">
        <f t="shared" si="127"/>
        <v>1.8988468070654527E-41</v>
      </c>
      <c r="CW146" s="5">
        <f t="shared" si="127"/>
        <v>1.7285437694756012E-41</v>
      </c>
      <c r="CX146" s="5">
        <f t="shared" si="127"/>
        <v>1.5662407318857504E-41</v>
      </c>
      <c r="CY146" s="5">
        <f t="shared" si="127"/>
        <v>1.4119376942959E-41</v>
      </c>
      <c r="CZ146" s="5">
        <f t="shared" si="127"/>
        <v>1.2656346567060673E-41</v>
      </c>
      <c r="DA146" s="5">
        <f t="shared" si="117"/>
        <v>1.1273316191162169E-41</v>
      </c>
      <c r="DB146" s="5">
        <f t="shared" si="117"/>
        <v>9.9702858152636716E-42</v>
      </c>
      <c r="DC146" s="5">
        <f t="shared" si="117"/>
        <v>8.7472554393651797E-42</v>
      </c>
      <c r="DD146" s="5">
        <f t="shared" si="117"/>
        <v>7.6042250634668257E-42</v>
      </c>
      <c r="DE146" s="5">
        <f t="shared" si="117"/>
        <v>6.5411946875683342E-42</v>
      </c>
      <c r="DF146" s="5">
        <f t="shared" si="117"/>
        <v>5.5581643116698482E-42</v>
      </c>
      <c r="DG146" s="5">
        <f t="shared" si="117"/>
        <v>4.6551339357714713E-42</v>
      </c>
      <c r="DH146" s="5">
        <f t="shared" si="117"/>
        <v>3.8321035598729864E-42</v>
      </c>
    </row>
    <row r="147" spans="2:112" x14ac:dyDescent="0.25">
      <c r="B147" s="5">
        <f>'goccia (18)'!S16</f>
        <v>1.664601087214837E-18</v>
      </c>
      <c r="D147">
        <f t="shared" si="131"/>
        <v>185</v>
      </c>
      <c r="E147" s="5">
        <f t="shared" si="124"/>
        <v>1.664601087214837E-18</v>
      </c>
      <c r="F147" s="107">
        <f t="shared" si="125"/>
        <v>16.64601087214837</v>
      </c>
      <c r="G147" s="35"/>
      <c r="H147" s="69">
        <f t="shared" si="126"/>
        <v>1.5132737156498517E-19</v>
      </c>
      <c r="I147" s="35"/>
      <c r="J147" s="6"/>
      <c r="L147" s="5">
        <f t="shared" si="130"/>
        <v>1.7619152715312019E-42</v>
      </c>
      <c r="M147" s="5">
        <f t="shared" si="130"/>
        <v>1.2709666455371155E-42</v>
      </c>
      <c r="N147" s="5">
        <f t="shared" si="130"/>
        <v>8.6001801954307908E-43</v>
      </c>
      <c r="O147" s="5">
        <f t="shared" si="130"/>
        <v>5.2906939354899376E-43</v>
      </c>
      <c r="P147" s="5">
        <f t="shared" si="130"/>
        <v>2.7812076755491371E-43</v>
      </c>
      <c r="Q147" s="5">
        <f t="shared" si="130"/>
        <v>1.0717214156083896E-43</v>
      </c>
      <c r="R147" s="5">
        <f t="shared" si="130"/>
        <v>1.622351556677566E-44</v>
      </c>
      <c r="S147" s="5">
        <f t="shared" si="130"/>
        <v>5.2748895727019105E-45</v>
      </c>
      <c r="T147" s="5">
        <f t="shared" si="130"/>
        <v>7.432626357863347E-44</v>
      </c>
      <c r="U147" s="5">
        <f t="shared" si="130"/>
        <v>2.2337763758457034E-43</v>
      </c>
      <c r="V147" s="5">
        <f t="shared" si="130"/>
        <v>4.5242901159048013E-43</v>
      </c>
      <c r="W147" s="5">
        <f t="shared" si="130"/>
        <v>7.6148038559641796E-43</v>
      </c>
      <c r="X147" s="5">
        <f t="shared" si="130"/>
        <v>1.1505317596023612E-42</v>
      </c>
      <c r="Y147" s="5">
        <f t="shared" si="130"/>
        <v>1.6195831336083098E-42</v>
      </c>
      <c r="Z147" s="5">
        <f t="shared" si="130"/>
        <v>2.1686345076141925E-42</v>
      </c>
      <c r="AA147" s="5">
        <f t="shared" si="130"/>
        <v>2.7976858816201421E-42</v>
      </c>
      <c r="AB147" s="5">
        <f t="shared" si="129"/>
        <v>3.506737255626097E-42</v>
      </c>
      <c r="AC147" s="5">
        <f t="shared" si="129"/>
        <v>4.2957886296319569E-42</v>
      </c>
      <c r="AD147" s="5">
        <f t="shared" si="129"/>
        <v>5.1648400036379133E-42</v>
      </c>
      <c r="AE147" s="5">
        <f t="shared" si="129"/>
        <v>6.1138913776438737E-42</v>
      </c>
      <c r="AF147" s="5">
        <f t="shared" si="129"/>
        <v>7.1429427516498407E-42</v>
      </c>
      <c r="AG147" s="5">
        <f t="shared" si="129"/>
        <v>8.2519941256556742E-42</v>
      </c>
      <c r="AH147" s="5">
        <f t="shared" si="129"/>
        <v>9.4410454996616417E-42</v>
      </c>
      <c r="AI147" s="5">
        <f t="shared" si="129"/>
        <v>1.0710096873667615E-41</v>
      </c>
      <c r="AJ147" s="5">
        <f t="shared" si="129"/>
        <v>1.2059148247673592E-41</v>
      </c>
      <c r="AK147" s="5">
        <f t="shared" si="129"/>
        <v>1.3488199621679399E-41</v>
      </c>
      <c r="AL147" s="5">
        <f t="shared" si="129"/>
        <v>1.4997250995685377E-41</v>
      </c>
      <c r="AM147" s="5">
        <f t="shared" si="129"/>
        <v>1.6586302369691361E-41</v>
      </c>
      <c r="AN147" s="5">
        <f t="shared" si="129"/>
        <v>1.8255353743697145E-41</v>
      </c>
      <c r="AO147" s="5">
        <f t="shared" si="129"/>
        <v>2.0004405117703132E-41</v>
      </c>
      <c r="AP147" s="5">
        <f t="shared" si="129"/>
        <v>2.1833456491709121E-41</v>
      </c>
      <c r="AQ147" s="5">
        <f t="shared" si="133"/>
        <v>2.3742507865715118E-41</v>
      </c>
      <c r="AR147" s="5">
        <f t="shared" si="133"/>
        <v>2.5731559239720876E-41</v>
      </c>
      <c r="AS147" s="5">
        <f t="shared" si="133"/>
        <v>2.7800610613726874E-41</v>
      </c>
      <c r="AT147" s="5">
        <f t="shared" si="133"/>
        <v>2.9949661987732874E-41</v>
      </c>
      <c r="AU147" s="5">
        <f t="shared" si="133"/>
        <v>3.217871336173888E-41</v>
      </c>
      <c r="AV147" s="5">
        <f t="shared" si="133"/>
        <v>3.4487764735744613E-41</v>
      </c>
      <c r="AW147" s="5">
        <f t="shared" si="133"/>
        <v>3.6876816109750622E-41</v>
      </c>
      <c r="AX147" s="5">
        <f t="shared" si="133"/>
        <v>3.9345867483756633E-41</v>
      </c>
      <c r="AY147" s="5">
        <f t="shared" si="133"/>
        <v>4.1894918857762656E-41</v>
      </c>
      <c r="AZ147" s="5">
        <f t="shared" si="133"/>
        <v>4.4523970231768359E-41</v>
      </c>
      <c r="BA147" s="5">
        <f t="shared" si="133"/>
        <v>4.7233021605774379E-41</v>
      </c>
      <c r="BB147" s="5">
        <f t="shared" si="133"/>
        <v>5.0022072979780402E-41</v>
      </c>
      <c r="BC147" s="5">
        <f t="shared" si="133"/>
        <v>6.1781309113544459E-41</v>
      </c>
      <c r="BD147" s="5">
        <f t="shared" si="133"/>
        <v>5.8677265624950862E-41</v>
      </c>
      <c r="BE147" s="5">
        <f t="shared" si="133"/>
        <v>5.5653222136357283E-41</v>
      </c>
      <c r="BF147" s="5">
        <f t="shared" si="133"/>
        <v>5.2709178647763699E-41</v>
      </c>
      <c r="BG147" s="5">
        <f t="shared" si="132"/>
        <v>4.9845135159170469E-41</v>
      </c>
      <c r="BH147" s="5">
        <f t="shared" si="132"/>
        <v>4.7061091670576889E-41</v>
      </c>
      <c r="BI147" s="5">
        <f t="shared" si="132"/>
        <v>4.4357048181983315E-41</v>
      </c>
      <c r="BJ147" s="5">
        <f t="shared" si="132"/>
        <v>4.1733004693389748E-41</v>
      </c>
      <c r="BK147" s="5">
        <f t="shared" si="132"/>
        <v>3.9188961204796488E-41</v>
      </c>
      <c r="BL147" s="5">
        <f t="shared" si="132"/>
        <v>3.6724917716202919E-41</v>
      </c>
      <c r="BM147" s="5">
        <f t="shared" si="132"/>
        <v>3.4340874227609356E-41</v>
      </c>
      <c r="BN147" s="5">
        <f t="shared" si="132"/>
        <v>3.2036830739016076E-41</v>
      </c>
      <c r="BO147" s="5">
        <f t="shared" si="132"/>
        <v>2.9812787250422511E-41</v>
      </c>
      <c r="BP147" s="5">
        <f t="shared" si="132"/>
        <v>2.7668743761828958E-41</v>
      </c>
      <c r="BQ147" s="5">
        <f t="shared" si="132"/>
        <v>2.5604700273235407E-41</v>
      </c>
      <c r="BR147" s="5">
        <f t="shared" si="132"/>
        <v>2.3620656784642097E-41</v>
      </c>
      <c r="BS147" s="5">
        <f t="shared" si="132"/>
        <v>2.1716613296048548E-41</v>
      </c>
      <c r="BT147" s="5">
        <f t="shared" si="132"/>
        <v>1.9892569807455004E-41</v>
      </c>
      <c r="BU147" s="5">
        <f t="shared" si="132"/>
        <v>1.8148526318861466E-41</v>
      </c>
      <c r="BV147" s="5">
        <f t="shared" si="128"/>
        <v>1.6484482830268129E-41</v>
      </c>
      <c r="BW147" s="5">
        <f t="shared" si="128"/>
        <v>1.4900439341674778E-41</v>
      </c>
      <c r="BX147" s="5">
        <f t="shared" si="128"/>
        <v>1.3396395853081235E-41</v>
      </c>
      <c r="BY147" s="5">
        <f t="shared" si="128"/>
        <v>1.1972352364487698E-41</v>
      </c>
      <c r="BZ147" s="5">
        <f t="shared" si="128"/>
        <v>1.0628308875894325E-41</v>
      </c>
      <c r="CA147" s="5">
        <f t="shared" si="128"/>
        <v>9.3642653873007898E-42</v>
      </c>
      <c r="CB147" s="5">
        <f t="shared" si="128"/>
        <v>8.1802218987072602E-42</v>
      </c>
      <c r="CC147" s="5">
        <f t="shared" si="128"/>
        <v>7.0761784101137347E-42</v>
      </c>
      <c r="CD147" s="5">
        <f t="shared" si="128"/>
        <v>6.0521349215203344E-42</v>
      </c>
      <c r="CE147" s="5">
        <f t="shared" si="128"/>
        <v>5.10809143292681E-42</v>
      </c>
      <c r="CF147" s="5">
        <f t="shared" si="128"/>
        <v>4.2440479443332916E-42</v>
      </c>
      <c r="CG147" s="5">
        <f t="shared" si="128"/>
        <v>3.4600044557398684E-42</v>
      </c>
      <c r="CH147" s="5">
        <f t="shared" si="128"/>
        <v>2.7559609671463508E-42</v>
      </c>
      <c r="CI147" s="5">
        <f t="shared" si="128"/>
        <v>2.1319174785528386E-42</v>
      </c>
      <c r="CJ147" s="5">
        <f t="shared" si="128"/>
        <v>1.5878739899593317E-42</v>
      </c>
      <c r="CK147" s="5">
        <f t="shared" si="128"/>
        <v>1.1238305013658813E-42</v>
      </c>
      <c r="CL147" s="5">
        <f t="shared" si="127"/>
        <v>7.3978701277237553E-43</v>
      </c>
      <c r="CM147" s="5">
        <f t="shared" si="127"/>
        <v>4.3574352417887502E-43</v>
      </c>
      <c r="CN147" s="5">
        <f t="shared" si="127"/>
        <v>2.1170003558537982E-43</v>
      </c>
      <c r="CO147" s="5">
        <f t="shared" si="127"/>
        <v>6.7656546991902458E-44</v>
      </c>
      <c r="CP147" s="5">
        <f t="shared" si="127"/>
        <v>3.61305839840825E-45</v>
      </c>
      <c r="CQ147" s="5">
        <f t="shared" si="127"/>
        <v>1.9569569804919354E-44</v>
      </c>
      <c r="CR147" s="5">
        <f t="shared" si="127"/>
        <v>1.1552608121143578E-43</v>
      </c>
      <c r="CS147" s="5">
        <f t="shared" si="127"/>
        <v>2.914825926179315E-43</v>
      </c>
      <c r="CT147" s="5">
        <f t="shared" si="127"/>
        <v>5.4743910402444892E-43</v>
      </c>
      <c r="CU147" s="5">
        <f t="shared" si="127"/>
        <v>8.8339561543097165E-43</v>
      </c>
      <c r="CV147" s="5">
        <f t="shared" si="127"/>
        <v>1.2993521268374448E-42</v>
      </c>
      <c r="CW147" s="5">
        <f t="shared" si="127"/>
        <v>1.7953086382439686E-42</v>
      </c>
      <c r="CX147" s="5">
        <f t="shared" si="127"/>
        <v>2.3712651496504976E-42</v>
      </c>
      <c r="CY147" s="5">
        <f t="shared" si="127"/>
        <v>3.0272216610570317E-42</v>
      </c>
      <c r="CZ147" s="5">
        <f t="shared" si="127"/>
        <v>3.7631781724634781E-42</v>
      </c>
      <c r="DA147" s="5">
        <f t="shared" si="117"/>
        <v>4.5791346838700133E-42</v>
      </c>
      <c r="DB147" s="5">
        <f t="shared" si="117"/>
        <v>5.4750911952765538E-42</v>
      </c>
      <c r="DC147" s="5">
        <f t="shared" si="117"/>
        <v>6.4510477066830997E-42</v>
      </c>
      <c r="DD147" s="5">
        <f t="shared" si="117"/>
        <v>7.5070042180895196E-42</v>
      </c>
      <c r="DE147" s="5">
        <f t="shared" si="117"/>
        <v>8.642960729496066E-42</v>
      </c>
      <c r="DF147" s="5">
        <f t="shared" si="117"/>
        <v>9.8589172409026189E-42</v>
      </c>
      <c r="DG147" s="5">
        <f t="shared" si="117"/>
        <v>1.1154873752309015E-41</v>
      </c>
      <c r="DH147" s="5">
        <f t="shared" si="117"/>
        <v>1.2530830263715568E-41</v>
      </c>
    </row>
    <row r="148" spans="2:112" x14ac:dyDescent="0.25">
      <c r="B148" s="5">
        <f>'goccia (18)'!S17</f>
        <v>1.6752552141490746E-18</v>
      </c>
      <c r="D148">
        <f t="shared" si="131"/>
        <v>186</v>
      </c>
      <c r="E148" s="5">
        <f t="shared" si="124"/>
        <v>1.6752552141490746E-18</v>
      </c>
      <c r="F148" s="107">
        <f t="shared" si="125"/>
        <v>16.752552141490746</v>
      </c>
      <c r="G148" s="35"/>
      <c r="H148" s="100">
        <f t="shared" si="126"/>
        <v>1.5229592855900679E-19</v>
      </c>
      <c r="I148" s="35"/>
      <c r="J148" s="6"/>
      <c r="L148" s="5">
        <f t="shared" si="130"/>
        <v>5.2712879480630177E-42</v>
      </c>
      <c r="M148" s="5">
        <f t="shared" si="130"/>
        <v>4.3929165244602721E-42</v>
      </c>
      <c r="N148" s="5">
        <f t="shared" si="130"/>
        <v>3.5945451008576229E-42</v>
      </c>
      <c r="O148" s="5">
        <f t="shared" si="130"/>
        <v>2.8761736772548784E-42</v>
      </c>
      <c r="P148" s="5">
        <f t="shared" si="130"/>
        <v>2.2378022536521385E-42</v>
      </c>
      <c r="Q148" s="5">
        <f t="shared" si="130"/>
        <v>1.6794308300494044E-42</v>
      </c>
      <c r="R148" s="5">
        <f t="shared" si="130"/>
        <v>1.2010594064467283E-42</v>
      </c>
      <c r="S148" s="5">
        <f t="shared" si="130"/>
        <v>8.0268798284399512E-43</v>
      </c>
      <c r="T148" s="5">
        <f t="shared" si="130"/>
        <v>4.8431655924126712E-43</v>
      </c>
      <c r="U148" s="5">
        <f t="shared" si="130"/>
        <v>2.4594513563854458E-43</v>
      </c>
      <c r="V148" s="5">
        <f t="shared" si="130"/>
        <v>8.7573712035841569E-44</v>
      </c>
      <c r="W148" s="5">
        <f t="shared" si="130"/>
        <v>9.2022884331199833E-45</v>
      </c>
      <c r="X148" s="5">
        <f t="shared" si="130"/>
        <v>1.0830864830403714E-44</v>
      </c>
      <c r="Y148" s="5">
        <f t="shared" si="130"/>
        <v>9.2459441227692753E-44</v>
      </c>
      <c r="Z148" s="5">
        <f t="shared" si="130"/>
        <v>2.5408801762496284E-43</v>
      </c>
      <c r="AA148" s="5">
        <f t="shared" si="130"/>
        <v>4.9571659402225284E-43</v>
      </c>
      <c r="AB148" s="5">
        <f t="shared" si="129"/>
        <v>8.1734517041954815E-43</v>
      </c>
      <c r="AC148" s="5">
        <f t="shared" si="129"/>
        <v>1.2189737468167957E-42</v>
      </c>
      <c r="AD148" s="5">
        <f t="shared" si="129"/>
        <v>1.700602323214092E-42</v>
      </c>
      <c r="AE148" s="5">
        <f t="shared" si="129"/>
        <v>2.2622308996113938E-42</v>
      </c>
      <c r="AF148" s="5">
        <f t="shared" si="129"/>
        <v>2.9038594760087006E-42</v>
      </c>
      <c r="AG148" s="5">
        <f t="shared" si="129"/>
        <v>3.625488052405921E-42</v>
      </c>
      <c r="AH148" s="5">
        <f t="shared" si="129"/>
        <v>4.4271166288032295E-42</v>
      </c>
      <c r="AI148" s="5">
        <f t="shared" si="129"/>
        <v>5.3087452052005428E-42</v>
      </c>
      <c r="AJ148" s="5">
        <f t="shared" si="129"/>
        <v>6.2703737815978614E-42</v>
      </c>
      <c r="AK148" s="5">
        <f t="shared" si="129"/>
        <v>7.3120023579950554E-42</v>
      </c>
      <c r="AL148" s="5">
        <f t="shared" si="129"/>
        <v>8.4336309343923745E-42</v>
      </c>
      <c r="AM148" s="5">
        <f t="shared" si="129"/>
        <v>9.6352595107896989E-42</v>
      </c>
      <c r="AN148" s="5">
        <f t="shared" si="129"/>
        <v>1.0916888087186871E-41</v>
      </c>
      <c r="AO148" s="5">
        <f t="shared" si="129"/>
        <v>1.2278516663584197E-41</v>
      </c>
      <c r="AP148" s="5">
        <f t="shared" si="129"/>
        <v>1.3720145239981528E-41</v>
      </c>
      <c r="AQ148" s="5">
        <f t="shared" si="133"/>
        <v>1.5241773816378864E-41</v>
      </c>
      <c r="AR148" s="5">
        <f t="shared" si="133"/>
        <v>1.6843402392776008E-41</v>
      </c>
      <c r="AS148" s="5">
        <f t="shared" si="133"/>
        <v>1.8525030969173346E-41</v>
      </c>
      <c r="AT148" s="5">
        <f t="shared" si="133"/>
        <v>2.0286659545570689E-41</v>
      </c>
      <c r="AU148" s="5">
        <f t="shared" si="133"/>
        <v>2.2128288121968036E-41</v>
      </c>
      <c r="AV148" s="5">
        <f t="shared" si="133"/>
        <v>2.4049916698365155E-41</v>
      </c>
      <c r="AW148" s="5">
        <f t="shared" si="133"/>
        <v>2.6051545274762502E-41</v>
      </c>
      <c r="AX148" s="5">
        <f t="shared" si="133"/>
        <v>2.8133173851159856E-41</v>
      </c>
      <c r="AY148" s="5">
        <f t="shared" si="133"/>
        <v>3.0294802427557216E-41</v>
      </c>
      <c r="AZ148" s="5">
        <f t="shared" si="133"/>
        <v>3.2536431003954308E-41</v>
      </c>
      <c r="BA148" s="5">
        <f t="shared" si="133"/>
        <v>3.4858059580351667E-41</v>
      </c>
      <c r="BB148" s="5">
        <f t="shared" si="133"/>
        <v>3.7259688156749032E-41</v>
      </c>
      <c r="BC148" s="5">
        <f t="shared" si="133"/>
        <v>3.9741316733146103E-41</v>
      </c>
      <c r="BD148" s="5">
        <f t="shared" si="133"/>
        <v>4.2302945309543471E-41</v>
      </c>
      <c r="BE148" s="5">
        <f t="shared" si="133"/>
        <v>4.494457388594084E-41</v>
      </c>
      <c r="BF148" s="5">
        <f t="shared" si="133"/>
        <v>4.7666202462338217E-41</v>
      </c>
      <c r="BG148" s="5">
        <f t="shared" si="132"/>
        <v>5.0467831038735263E-41</v>
      </c>
      <c r="BH148" s="5">
        <f t="shared" si="132"/>
        <v>6.2813889698156721E-41</v>
      </c>
      <c r="BI148" s="5">
        <f t="shared" si="132"/>
        <v>5.9683681132193644E-41</v>
      </c>
      <c r="BJ148" s="5">
        <f t="shared" si="132"/>
        <v>5.6633472566230562E-41</v>
      </c>
      <c r="BK148" s="5">
        <f t="shared" si="132"/>
        <v>5.3663264000267834E-41</v>
      </c>
      <c r="BL148" s="5">
        <f t="shared" si="132"/>
        <v>5.0773055434304756E-41</v>
      </c>
      <c r="BM148" s="5">
        <f t="shared" si="132"/>
        <v>4.7962846868341685E-41</v>
      </c>
      <c r="BN148" s="5">
        <f t="shared" si="132"/>
        <v>4.5232638302378936E-41</v>
      </c>
      <c r="BO148" s="5">
        <f t="shared" si="132"/>
        <v>4.2582429736415862E-41</v>
      </c>
      <c r="BP148" s="5">
        <f t="shared" si="132"/>
        <v>4.0012221170452795E-41</v>
      </c>
      <c r="BQ148" s="5">
        <f t="shared" si="132"/>
        <v>3.7522012604489735E-41</v>
      </c>
      <c r="BR148" s="5">
        <f t="shared" si="132"/>
        <v>3.5111804038526961E-41</v>
      </c>
      <c r="BS148" s="5">
        <f t="shared" si="132"/>
        <v>3.2781595472563899E-41</v>
      </c>
      <c r="BT148" s="5">
        <f t="shared" si="132"/>
        <v>3.0531386906600843E-41</v>
      </c>
      <c r="BU148" s="5">
        <f t="shared" si="132"/>
        <v>2.8361178340637789E-41</v>
      </c>
      <c r="BV148" s="5">
        <f t="shared" si="128"/>
        <v>2.6270969774674991E-41</v>
      </c>
      <c r="BW148" s="5">
        <f t="shared" si="128"/>
        <v>2.4260761208712179E-41</v>
      </c>
      <c r="BX148" s="5">
        <f t="shared" si="128"/>
        <v>2.2330552642749125E-41</v>
      </c>
      <c r="BY148" s="5">
        <f t="shared" si="128"/>
        <v>2.0480344076786074E-41</v>
      </c>
      <c r="BZ148" s="5">
        <f t="shared" si="128"/>
        <v>1.8710135510823239E-41</v>
      </c>
      <c r="CA148" s="5">
        <f t="shared" si="128"/>
        <v>1.7019926944860191E-41</v>
      </c>
      <c r="CB148" s="5">
        <f t="shared" si="128"/>
        <v>1.5409718378897147E-41</v>
      </c>
      <c r="CC148" s="5">
        <f t="shared" si="128"/>
        <v>1.387950981293411E-41</v>
      </c>
      <c r="CD148" s="5">
        <f t="shared" si="128"/>
        <v>1.2429301246971248E-41</v>
      </c>
      <c r="CE148" s="5">
        <f t="shared" si="128"/>
        <v>1.1059092681008211E-41</v>
      </c>
      <c r="CF148" s="5">
        <f t="shared" si="128"/>
        <v>9.7688841150451802E-42</v>
      </c>
      <c r="CG148" s="5">
        <f t="shared" si="128"/>
        <v>8.5586755490822946E-42</v>
      </c>
      <c r="CH148" s="5">
        <f t="shared" si="128"/>
        <v>7.4284669831192651E-42</v>
      </c>
      <c r="CI148" s="5">
        <f t="shared" si="128"/>
        <v>6.3782584171562397E-42</v>
      </c>
      <c r="CJ148" s="5">
        <f t="shared" si="128"/>
        <v>5.4080498511932197E-42</v>
      </c>
      <c r="CK148" s="5">
        <f t="shared" si="128"/>
        <v>4.5178412852303076E-42</v>
      </c>
      <c r="CL148" s="5">
        <f t="shared" si="127"/>
        <v>3.7076327192672893E-42</v>
      </c>
      <c r="CM148" s="5">
        <f t="shared" si="127"/>
        <v>2.9774241533042758E-42</v>
      </c>
      <c r="CN148" s="5">
        <f t="shared" si="127"/>
        <v>2.3272155873412675E-42</v>
      </c>
      <c r="CO148" s="5">
        <f t="shared" si="127"/>
        <v>1.7570070213783287E-42</v>
      </c>
      <c r="CP148" s="5">
        <f t="shared" si="127"/>
        <v>1.2667984554153216E-42</v>
      </c>
      <c r="CQ148" s="5">
        <f t="shared" si="127"/>
        <v>8.5658988945231986E-43</v>
      </c>
      <c r="CR148" s="5">
        <f t="shared" si="127"/>
        <v>5.2638132348932337E-43</v>
      </c>
      <c r="CS148" s="5">
        <f t="shared" si="127"/>
        <v>2.7617275752635747E-43</v>
      </c>
      <c r="CT148" s="5">
        <f t="shared" si="127"/>
        <v>1.0596419156336201E-43</v>
      </c>
      <c r="CU148" s="5">
        <f t="shared" si="127"/>
        <v>1.575562560037187E-44</v>
      </c>
      <c r="CV148" s="5">
        <f t="shared" si="127"/>
        <v>5.5470596373834426E-45</v>
      </c>
      <c r="CW148" s="5">
        <f t="shared" si="127"/>
        <v>7.5338493674394281E-44</v>
      </c>
      <c r="CX148" s="5">
        <f t="shared" si="127"/>
        <v>2.2512992771141045E-43</v>
      </c>
      <c r="CY148" s="5">
        <f t="shared" si="127"/>
        <v>4.5492136174843192E-43</v>
      </c>
      <c r="CZ148" s="5">
        <f t="shared" si="127"/>
        <v>7.6471279578541661E-43</v>
      </c>
      <c r="DA148" s="5">
        <f t="shared" si="117"/>
        <v>1.154504229822439E-42</v>
      </c>
      <c r="DB148" s="5">
        <f t="shared" si="117"/>
        <v>1.6242956638594668E-42</v>
      </c>
      <c r="DC148" s="5">
        <f t="shared" si="117"/>
        <v>2.1740870978964999E-42</v>
      </c>
      <c r="DD148" s="5">
        <f t="shared" si="117"/>
        <v>2.8038785319334577E-42</v>
      </c>
      <c r="DE148" s="5">
        <f t="shared" si="117"/>
        <v>3.5136699659704915E-42</v>
      </c>
      <c r="DF148" s="5">
        <f t="shared" si="117"/>
        <v>4.3034614000075311E-42</v>
      </c>
      <c r="DG148" s="5">
        <f t="shared" si="117"/>
        <v>5.1732528340444663E-42</v>
      </c>
      <c r="DH148" s="5">
        <f t="shared" si="117"/>
        <v>6.123044268081507E-42</v>
      </c>
    </row>
    <row r="149" spans="2:112" x14ac:dyDescent="0.25">
      <c r="B149" s="5">
        <f>'goccia (18)'!S18</f>
        <v>1.4724170282857099E-18</v>
      </c>
      <c r="D149">
        <f t="shared" si="131"/>
        <v>187</v>
      </c>
      <c r="E149" s="5">
        <f t="shared" si="124"/>
        <v>1.4724170282857099E-18</v>
      </c>
      <c r="F149" s="107">
        <f t="shared" si="125"/>
        <v>14.724170282857099</v>
      </c>
      <c r="G149" s="35"/>
      <c r="H149" s="100">
        <f t="shared" si="126"/>
        <v>1.4724170282857098E-19</v>
      </c>
      <c r="I149" s="35"/>
      <c r="J149" s="6"/>
      <c r="L149" s="5">
        <f t="shared" si="130"/>
        <v>7.6082032859133041E-42</v>
      </c>
      <c r="M149" s="5">
        <f t="shared" si="130"/>
        <v>8.7515221544849502E-42</v>
      </c>
      <c r="N149" s="5">
        <f t="shared" si="130"/>
        <v>9.9748410230564487E-42</v>
      </c>
      <c r="O149" s="5">
        <f t="shared" si="130"/>
        <v>1.1278159891628094E-41</v>
      </c>
      <c r="P149" s="5">
        <f t="shared" si="130"/>
        <v>1.2661478760199746E-41</v>
      </c>
      <c r="Q149" s="5">
        <f t="shared" si="130"/>
        <v>1.4124797628771402E-41</v>
      </c>
      <c r="R149" s="5">
        <f t="shared" si="130"/>
        <v>1.5668116497342873E-41</v>
      </c>
      <c r="S149" s="5">
        <f t="shared" si="130"/>
        <v>1.7291435365914532E-41</v>
      </c>
      <c r="T149" s="5">
        <f t="shared" si="130"/>
        <v>1.8994754234486195E-41</v>
      </c>
      <c r="U149" s="5">
        <f t="shared" si="130"/>
        <v>2.0778073103057865E-41</v>
      </c>
      <c r="V149" s="5">
        <f t="shared" si="130"/>
        <v>2.2641391971629309E-41</v>
      </c>
      <c r="W149" s="5">
        <f t="shared" si="130"/>
        <v>2.458471084020098E-41</v>
      </c>
      <c r="X149" s="5">
        <f t="shared" si="130"/>
        <v>2.6608029708772654E-41</v>
      </c>
      <c r="Y149" s="5">
        <f t="shared" si="130"/>
        <v>2.8711348577344335E-41</v>
      </c>
      <c r="Z149" s="5">
        <f t="shared" si="130"/>
        <v>3.0894667445915752E-41</v>
      </c>
      <c r="AA149" s="5">
        <f t="shared" si="130"/>
        <v>3.3157986314487431E-41</v>
      </c>
      <c r="AB149" s="5">
        <f t="shared" si="129"/>
        <v>3.5501305183059116E-41</v>
      </c>
      <c r="AC149" s="5">
        <f t="shared" si="129"/>
        <v>3.7924624051630513E-41</v>
      </c>
      <c r="AD149" s="5">
        <f t="shared" si="129"/>
        <v>4.0427942920202201E-41</v>
      </c>
      <c r="AE149" s="5">
        <f t="shared" si="129"/>
        <v>4.3011261788773891E-41</v>
      </c>
      <c r="AF149" s="5">
        <f t="shared" si="129"/>
        <v>4.5674580657345593E-41</v>
      </c>
      <c r="AG149" s="5">
        <f t="shared" si="129"/>
        <v>4.841789952591696E-41</v>
      </c>
      <c r="AH149" s="5">
        <f t="shared" si="129"/>
        <v>5.1241218394488659E-41</v>
      </c>
      <c r="AI149" s="5">
        <f t="shared" si="129"/>
        <v>5.4144537263060366E-41</v>
      </c>
      <c r="AJ149" s="5">
        <f t="shared" si="129"/>
        <v>5.7127856131632068E-41</v>
      </c>
      <c r="AK149" s="5">
        <f t="shared" si="129"/>
        <v>7.3992546525807797E-41</v>
      </c>
      <c r="AL149" s="5">
        <f t="shared" si="129"/>
        <v>7.0591789713109467E-41</v>
      </c>
      <c r="AM149" s="5">
        <f t="shared" si="129"/>
        <v>6.7271032900411132E-41</v>
      </c>
      <c r="AN149" s="5">
        <f t="shared" si="129"/>
        <v>6.4030276087713192E-41</v>
      </c>
      <c r="AO149" s="5">
        <f t="shared" si="129"/>
        <v>6.0869519275014861E-41</v>
      </c>
      <c r="AP149" s="5">
        <f t="shared" si="129"/>
        <v>5.7788762462316537E-41</v>
      </c>
      <c r="AQ149" s="5">
        <f t="shared" si="133"/>
        <v>5.4788005649618219E-41</v>
      </c>
      <c r="AR149" s="5">
        <f t="shared" si="133"/>
        <v>5.1867248836920254E-41</v>
      </c>
      <c r="AS149" s="5">
        <f t="shared" si="133"/>
        <v>4.9026492024221929E-41</v>
      </c>
      <c r="AT149" s="5">
        <f t="shared" si="133"/>
        <v>4.6265735211523621E-41</v>
      </c>
      <c r="AU149" s="5">
        <f t="shared" si="133"/>
        <v>4.3584978398825309E-41</v>
      </c>
      <c r="AV149" s="5">
        <f t="shared" si="133"/>
        <v>4.0984221586127315E-41</v>
      </c>
      <c r="AW149" s="5">
        <f t="shared" si="133"/>
        <v>3.8463464773429006E-41</v>
      </c>
      <c r="AX149" s="5">
        <f t="shared" si="133"/>
        <v>3.6022707960730709E-41</v>
      </c>
      <c r="AY149" s="5">
        <f t="shared" si="133"/>
        <v>3.3661951148032409E-41</v>
      </c>
      <c r="AZ149" s="5">
        <f t="shared" si="133"/>
        <v>3.138119433533439E-41</v>
      </c>
      <c r="BA149" s="5">
        <f t="shared" si="133"/>
        <v>2.9180437522636093E-41</v>
      </c>
      <c r="BB149" s="5">
        <f t="shared" si="133"/>
        <v>2.7059680709937802E-41</v>
      </c>
      <c r="BC149" s="5">
        <f t="shared" si="133"/>
        <v>2.5018923897239762E-41</v>
      </c>
      <c r="BD149" s="5">
        <f t="shared" si="133"/>
        <v>2.3058167084541469E-41</v>
      </c>
      <c r="BE149" s="5">
        <f t="shared" si="133"/>
        <v>2.1177410271843188E-41</v>
      </c>
      <c r="BF149" s="5">
        <f t="shared" si="133"/>
        <v>1.9376653459144908E-41</v>
      </c>
      <c r="BG149" s="5">
        <f t="shared" si="132"/>
        <v>1.7655896646446839E-41</v>
      </c>
      <c r="BH149" s="5">
        <f t="shared" si="132"/>
        <v>1.6015139833748559E-41</v>
      </c>
      <c r="BI149" s="5">
        <f t="shared" si="132"/>
        <v>1.4454383021050289E-41</v>
      </c>
      <c r="BJ149" s="5">
        <f t="shared" si="132"/>
        <v>1.2973626208352021E-41</v>
      </c>
      <c r="BK149" s="5">
        <f t="shared" si="132"/>
        <v>1.1572869395653924E-41</v>
      </c>
      <c r="BL149" s="5">
        <f t="shared" si="132"/>
        <v>1.0252112582955658E-41</v>
      </c>
      <c r="BM149" s="5">
        <f t="shared" si="132"/>
        <v>9.0113557702573973E-42</v>
      </c>
      <c r="BN149" s="5">
        <f t="shared" si="132"/>
        <v>7.8505989575592763E-42</v>
      </c>
      <c r="BO149" s="5">
        <f t="shared" si="132"/>
        <v>6.7698421448610165E-42</v>
      </c>
      <c r="BP149" s="5">
        <f t="shared" si="132"/>
        <v>5.7690853321627622E-42</v>
      </c>
      <c r="BQ149" s="5">
        <f t="shared" si="132"/>
        <v>4.8483285194645138E-42</v>
      </c>
      <c r="BR149" s="5">
        <f t="shared" si="132"/>
        <v>4.0075717067663663E-42</v>
      </c>
      <c r="BS149" s="5">
        <f t="shared" si="132"/>
        <v>3.2468148940681184E-42</v>
      </c>
      <c r="BT149" s="5">
        <f t="shared" si="132"/>
        <v>2.5660580813698758E-42</v>
      </c>
      <c r="BU149" s="5">
        <f t="shared" si="132"/>
        <v>1.9653012686716386E-42</v>
      </c>
      <c r="BV149" s="5">
        <f t="shared" si="128"/>
        <v>1.4445444559734644E-42</v>
      </c>
      <c r="BW149" s="5">
        <f t="shared" si="128"/>
        <v>1.0037876432752762E-42</v>
      </c>
      <c r="BX149" s="5">
        <f t="shared" si="128"/>
        <v>6.4303083057703562E-43</v>
      </c>
      <c r="BY149" s="5">
        <f t="shared" si="128"/>
        <v>3.6227401787880034E-43</v>
      </c>
      <c r="BZ149" s="5">
        <f t="shared" si="128"/>
        <v>1.6151720518058963E-43</v>
      </c>
      <c r="CA149" s="5">
        <f t="shared" si="128"/>
        <v>4.0760392482355273E-44</v>
      </c>
      <c r="CB149" s="5">
        <f t="shared" si="128"/>
        <v>3.579784126229155E-48</v>
      </c>
      <c r="CC149" s="5">
        <f t="shared" si="128"/>
        <v>3.9246767085902499E-44</v>
      </c>
      <c r="CD149" s="5">
        <f t="shared" si="128"/>
        <v>1.584899543876649E-43</v>
      </c>
      <c r="CE149" s="5">
        <f t="shared" si="128"/>
        <v>3.5773314168944216E-43</v>
      </c>
      <c r="CF149" s="5">
        <f t="shared" si="128"/>
        <v>6.3697632899122472E-43</v>
      </c>
      <c r="CG149" s="5">
        <f t="shared" si="128"/>
        <v>9.9621951629296463E-43</v>
      </c>
      <c r="CH149" s="5">
        <f t="shared" si="128"/>
        <v>1.4354627035947481E-42</v>
      </c>
      <c r="CI149" s="5">
        <f t="shared" si="128"/>
        <v>1.954705890896537E-42</v>
      </c>
      <c r="CJ149" s="5">
        <f t="shared" si="128"/>
        <v>2.5539490781983311E-42</v>
      </c>
      <c r="CK149" s="5">
        <f t="shared" si="128"/>
        <v>3.233192265500044E-42</v>
      </c>
      <c r="CL149" s="5">
        <f t="shared" si="127"/>
        <v>3.9924354528018396E-42</v>
      </c>
      <c r="CM149" s="5">
        <f t="shared" si="127"/>
        <v>4.8316786401036399E-42</v>
      </c>
      <c r="CN149" s="5">
        <f t="shared" si="127"/>
        <v>5.7509218274054456E-42</v>
      </c>
      <c r="CO149" s="5">
        <f t="shared" si="127"/>
        <v>6.7501650147071311E-42</v>
      </c>
      <c r="CP149" s="5">
        <f t="shared" si="127"/>
        <v>7.8294082020089379E-42</v>
      </c>
      <c r="CQ149" s="5">
        <f t="shared" si="127"/>
        <v>8.98865138931075E-42</v>
      </c>
      <c r="CR149" s="5">
        <f t="shared" si="127"/>
        <v>1.0227894576612568E-41</v>
      </c>
      <c r="CS149" s="5">
        <f t="shared" si="127"/>
        <v>1.1547137763914227E-41</v>
      </c>
      <c r="CT149" s="5">
        <f t="shared" si="127"/>
        <v>1.2946380951216046E-41</v>
      </c>
      <c r="CU149" s="5">
        <f t="shared" si="127"/>
        <v>1.442562413851787E-41</v>
      </c>
      <c r="CV149" s="5">
        <f t="shared" si="127"/>
        <v>1.5984867325819506E-41</v>
      </c>
      <c r="CW149" s="5">
        <f t="shared" si="127"/>
        <v>1.762411051312133E-41</v>
      </c>
      <c r="CX149" s="5">
        <f t="shared" si="127"/>
        <v>1.934335370042316E-41</v>
      </c>
      <c r="CY149" s="5">
        <f t="shared" si="127"/>
        <v>2.1142596887724995E-41</v>
      </c>
      <c r="CZ149" s="5">
        <f t="shared" si="127"/>
        <v>2.3021840075026604E-41</v>
      </c>
      <c r="DA149" s="5">
        <f t="shared" si="117"/>
        <v>2.4981083262328441E-41</v>
      </c>
      <c r="DB149" s="5">
        <f t="shared" si="117"/>
        <v>2.7020326449630286E-41</v>
      </c>
      <c r="DC149" s="5">
        <f t="shared" si="117"/>
        <v>2.9139569636932131E-41</v>
      </c>
      <c r="DD149" s="5">
        <f t="shared" si="117"/>
        <v>3.1338812824233713E-41</v>
      </c>
      <c r="DE149" s="5">
        <f t="shared" si="117"/>
        <v>3.3618056011535562E-41</v>
      </c>
      <c r="DF149" s="5">
        <f t="shared" ref="DF149:DH149" si="134">IF($E149=0, 0, ($E149/ROUND($E149/DF$3,0)-DF$3)^2)</f>
        <v>3.5977299198837412E-41</v>
      </c>
      <c r="DG149" s="5">
        <f t="shared" si="134"/>
        <v>3.8416542386138973E-41</v>
      </c>
      <c r="DH149" s="5">
        <f t="shared" si="134"/>
        <v>4.0935785573440827E-41</v>
      </c>
    </row>
    <row r="150" spans="2:112" x14ac:dyDescent="0.25">
      <c r="B150" s="5">
        <f>'goccia (18)'!S19</f>
        <v>1.4567781808140812E-18</v>
      </c>
      <c r="D150">
        <f t="shared" si="131"/>
        <v>188</v>
      </c>
      <c r="E150" s="5">
        <f t="shared" si="124"/>
        <v>1.4567781808140812E-18</v>
      </c>
      <c r="F150" s="107">
        <f t="shared" si="125"/>
        <v>14.567781808140813</v>
      </c>
      <c r="G150" s="35"/>
      <c r="H150" s="100">
        <f t="shared" si="126"/>
        <v>1.4567781808140812E-19</v>
      </c>
      <c r="I150" s="35"/>
      <c r="J150" s="6"/>
      <c r="L150" s="5">
        <f t="shared" si="130"/>
        <v>1.8681256537402538E-41</v>
      </c>
      <c r="M150" s="5">
        <f t="shared" si="130"/>
        <v>2.0450129304839348E-41</v>
      </c>
      <c r="N150" s="5">
        <f t="shared" si="130"/>
        <v>2.2299002072275938E-41</v>
      </c>
      <c r="O150" s="5">
        <f t="shared" si="130"/>
        <v>2.4227874839712748E-41</v>
      </c>
      <c r="P150" s="5">
        <f t="shared" si="130"/>
        <v>2.6236747607149563E-41</v>
      </c>
      <c r="Q150" s="5">
        <f t="shared" si="130"/>
        <v>2.8325620374586384E-41</v>
      </c>
      <c r="R150" s="5">
        <f t="shared" si="130"/>
        <v>3.0494493142022946E-41</v>
      </c>
      <c r="S150" s="5">
        <f t="shared" si="130"/>
        <v>3.274336590945977E-41</v>
      </c>
      <c r="T150" s="5">
        <f t="shared" si="130"/>
        <v>3.5072238676896596E-41</v>
      </c>
      <c r="U150" s="5">
        <f t="shared" si="130"/>
        <v>3.7481111444333428E-41</v>
      </c>
      <c r="V150" s="5">
        <f t="shared" si="130"/>
        <v>3.9969984211769961E-41</v>
      </c>
      <c r="W150" s="5">
        <f t="shared" si="130"/>
        <v>4.2538856979206797E-41</v>
      </c>
      <c r="X150" s="5">
        <f t="shared" si="130"/>
        <v>4.5187729746643639E-41</v>
      </c>
      <c r="Y150" s="5">
        <f t="shared" si="130"/>
        <v>4.7916602514080482E-41</v>
      </c>
      <c r="Z150" s="5">
        <f t="shared" si="130"/>
        <v>5.072547528151699E-41</v>
      </c>
      <c r="AA150" s="5">
        <f t="shared" si="130"/>
        <v>5.3614348048953832E-41</v>
      </c>
      <c r="AB150" s="5">
        <f t="shared" si="129"/>
        <v>5.658322081639069E-41</v>
      </c>
      <c r="AC150" s="5">
        <f t="shared" si="129"/>
        <v>7.1643397927689757E-41</v>
      </c>
      <c r="AD150" s="5">
        <f t="shared" si="129"/>
        <v>6.8297701002619364E-41</v>
      </c>
      <c r="AE150" s="5">
        <f t="shared" si="129"/>
        <v>6.5032004077548977E-41</v>
      </c>
      <c r="AF150" s="5">
        <f t="shared" si="129"/>
        <v>6.1846307152478597E-41</v>
      </c>
      <c r="AG150" s="5">
        <f t="shared" si="129"/>
        <v>5.874061022740859E-41</v>
      </c>
      <c r="AH150" s="5">
        <f t="shared" si="129"/>
        <v>5.5714913302338213E-41</v>
      </c>
      <c r="AI150" s="5">
        <f t="shared" si="129"/>
        <v>5.2769216377267843E-41</v>
      </c>
      <c r="AJ150" s="5">
        <f t="shared" si="129"/>
        <v>4.9903519452197469E-41</v>
      </c>
      <c r="AK150" s="5">
        <f t="shared" si="129"/>
        <v>4.7117822527127438E-41</v>
      </c>
      <c r="AL150" s="5">
        <f t="shared" si="129"/>
        <v>4.4412125602057067E-41</v>
      </c>
      <c r="AM150" s="5">
        <f t="shared" si="129"/>
        <v>4.1786428676986707E-41</v>
      </c>
      <c r="AN150" s="5">
        <f t="shared" si="129"/>
        <v>3.924073175191665E-41</v>
      </c>
      <c r="AO150" s="5">
        <f t="shared" si="129"/>
        <v>3.6775034826846289E-41</v>
      </c>
      <c r="AP150" s="5">
        <f t="shared" si="129"/>
        <v>3.4389337901775929E-41</v>
      </c>
      <c r="AQ150" s="5">
        <f t="shared" si="133"/>
        <v>3.2083640976705581E-41</v>
      </c>
      <c r="AR150" s="5">
        <f t="shared" si="133"/>
        <v>2.9857944051635494E-41</v>
      </c>
      <c r="AS150" s="5">
        <f t="shared" si="133"/>
        <v>2.7712247126565144E-41</v>
      </c>
      <c r="AT150" s="5">
        <f t="shared" si="133"/>
        <v>2.5646550201494801E-41</v>
      </c>
      <c r="AU150" s="5">
        <f t="shared" si="133"/>
        <v>2.3660853276424459E-41</v>
      </c>
      <c r="AV150" s="5">
        <f t="shared" si="133"/>
        <v>2.175515635135435E-41</v>
      </c>
      <c r="AW150" s="5">
        <f t="shared" si="133"/>
        <v>1.9929459426284013E-41</v>
      </c>
      <c r="AX150" s="5">
        <f t="shared" si="133"/>
        <v>1.8183762501213678E-41</v>
      </c>
      <c r="AY150" s="5">
        <f t="shared" si="133"/>
        <v>1.651806557614335E-41</v>
      </c>
      <c r="AZ150" s="5">
        <f t="shared" si="133"/>
        <v>1.4932368651073214E-41</v>
      </c>
      <c r="BA150" s="5">
        <f t="shared" si="133"/>
        <v>1.3426671726002887E-41</v>
      </c>
      <c r="BB150" s="5">
        <f t="shared" si="133"/>
        <v>1.2000974800932565E-41</v>
      </c>
      <c r="BC150" s="5">
        <f t="shared" si="133"/>
        <v>1.0655277875862405E-41</v>
      </c>
      <c r="BD150" s="5">
        <f t="shared" si="133"/>
        <v>9.3895809507920842E-42</v>
      </c>
      <c r="BE150" s="5">
        <f t="shared" si="133"/>
        <v>8.2038840257217688E-42</v>
      </c>
      <c r="BF150" s="5">
        <f t="shared" si="133"/>
        <v>7.0981871006514588E-42</v>
      </c>
      <c r="BG150" s="5">
        <f t="shared" si="132"/>
        <v>6.0724901755812726E-42</v>
      </c>
      <c r="BH150" s="5">
        <f t="shared" si="132"/>
        <v>5.126793250510963E-42</v>
      </c>
      <c r="BI150" s="5">
        <f t="shared" si="132"/>
        <v>4.2610963254406594E-42</v>
      </c>
      <c r="BJ150" s="5">
        <f t="shared" si="132"/>
        <v>3.4753994003703606E-42</v>
      </c>
      <c r="BK150" s="5">
        <f t="shared" si="132"/>
        <v>2.7697024753001473E-42</v>
      </c>
      <c r="BL150" s="5">
        <f t="shared" si="132"/>
        <v>2.1440055502298499E-42</v>
      </c>
      <c r="BM150" s="5">
        <f t="shared" si="132"/>
        <v>1.5983086251595575E-42</v>
      </c>
      <c r="BN150" s="5">
        <f t="shared" si="132"/>
        <v>1.1326117000893217E-42</v>
      </c>
      <c r="BO150" s="5">
        <f t="shared" si="132"/>
        <v>7.4691477501903025E-43</v>
      </c>
      <c r="BP150" s="5">
        <f t="shared" si="132"/>
        <v>4.4121784994874431E-43</v>
      </c>
      <c r="BQ150" s="5">
        <f t="shared" si="132"/>
        <v>2.1552092487846359E-43</v>
      </c>
      <c r="BR150" s="5">
        <f t="shared" si="132"/>
        <v>6.9823999808200899E-44</v>
      </c>
      <c r="BS150" s="5">
        <f t="shared" si="132"/>
        <v>4.1270747379211863E-45</v>
      </c>
      <c r="BT150" s="5">
        <f t="shared" si="132"/>
        <v>1.8430149667646782E-44</v>
      </c>
      <c r="BU150" s="5">
        <f t="shared" si="132"/>
        <v>1.127332245973777E-43</v>
      </c>
      <c r="BV150" s="5">
        <f t="shared" si="128"/>
        <v>2.8703629952708813E-43</v>
      </c>
      <c r="BW150" s="5">
        <f t="shared" si="128"/>
        <v>5.4133937445678463E-43</v>
      </c>
      <c r="BX150" s="5">
        <f t="shared" si="128"/>
        <v>8.7564244938651212E-43</v>
      </c>
      <c r="BY150" s="5">
        <f t="shared" si="128"/>
        <v>1.2899455243162451E-42</v>
      </c>
      <c r="BZ150" s="5">
        <f t="shared" si="128"/>
        <v>1.7842485992459189E-42</v>
      </c>
      <c r="CA150" s="5">
        <f t="shared" si="128"/>
        <v>2.3585516741756529E-42</v>
      </c>
      <c r="CB150" s="5">
        <f t="shared" si="128"/>
        <v>3.0128547491053922E-42</v>
      </c>
      <c r="CC150" s="5">
        <f t="shared" si="128"/>
        <v>3.7471578240351368E-42</v>
      </c>
      <c r="CD150" s="5">
        <f t="shared" si="128"/>
        <v>4.5614608989647836E-42</v>
      </c>
      <c r="CE150" s="5">
        <f t="shared" si="128"/>
        <v>5.4557639738945294E-42</v>
      </c>
      <c r="CF150" s="5">
        <f t="shared" si="128"/>
        <v>6.4300670488242799E-42</v>
      </c>
      <c r="CG150" s="5">
        <f t="shared" si="128"/>
        <v>7.4843701237539038E-42</v>
      </c>
      <c r="CH150" s="5">
        <f t="shared" si="128"/>
        <v>8.6186731986836566E-42</v>
      </c>
      <c r="CI150" s="5">
        <f t="shared" si="128"/>
        <v>9.8329762736134136E-42</v>
      </c>
      <c r="CJ150" s="5">
        <f t="shared" si="128"/>
        <v>1.1127279348543176E-41</v>
      </c>
      <c r="CK150" s="5">
        <f t="shared" si="128"/>
        <v>1.2501582423472774E-41</v>
      </c>
      <c r="CL150" s="5">
        <f t="shared" si="127"/>
        <v>1.3955885498402536E-41</v>
      </c>
      <c r="CM150" s="5">
        <f t="shared" si="127"/>
        <v>1.5490188573332306E-41</v>
      </c>
      <c r="CN150" s="5">
        <f t="shared" si="127"/>
        <v>1.7104491648262078E-41</v>
      </c>
      <c r="CO150" s="5">
        <f t="shared" si="127"/>
        <v>1.8798794723191651E-41</v>
      </c>
      <c r="CP150" s="5">
        <f t="shared" si="127"/>
        <v>2.0573097798121426E-41</v>
      </c>
      <c r="CQ150" s="5">
        <f t="shared" si="127"/>
        <v>2.2427400873051205E-41</v>
      </c>
      <c r="CR150" s="5">
        <f t="shared" si="127"/>
        <v>2.4361703947980991E-41</v>
      </c>
      <c r="CS150" s="5">
        <f t="shared" si="127"/>
        <v>2.6376007022910537E-41</v>
      </c>
      <c r="CT150" s="5">
        <f t="shared" si="127"/>
        <v>2.8470310097840323E-41</v>
      </c>
      <c r="CU150" s="5">
        <f t="shared" si="127"/>
        <v>3.0644613172770111E-41</v>
      </c>
      <c r="CV150" s="5">
        <f t="shared" si="127"/>
        <v>3.2898916247699635E-41</v>
      </c>
      <c r="CW150" s="5">
        <f t="shared" si="127"/>
        <v>3.5233219322629426E-41</v>
      </c>
      <c r="CX150" s="5">
        <f t="shared" si="127"/>
        <v>3.7647522397559224E-41</v>
      </c>
      <c r="CY150" s="5">
        <f t="shared" si="127"/>
        <v>4.0141825472489028E-41</v>
      </c>
      <c r="CZ150" s="5">
        <f t="shared" si="127"/>
        <v>4.2716128547418523E-41</v>
      </c>
      <c r="DA150" s="5">
        <f t="shared" ref="DA150:DH181" si="135">IF($E150=0, 0, ($E150/ROUND($E150/DA$3,0)-DA$3)^2)</f>
        <v>4.537043162234833E-41</v>
      </c>
      <c r="DB150" s="5">
        <f t="shared" si="135"/>
        <v>4.8104734697278134E-41</v>
      </c>
      <c r="DC150" s="5">
        <f t="shared" si="135"/>
        <v>5.0919037772207954E-41</v>
      </c>
      <c r="DD150" s="5">
        <f t="shared" si="135"/>
        <v>5.3813340847137424E-41</v>
      </c>
      <c r="DE150" s="5">
        <f t="shared" si="135"/>
        <v>5.6787643922067238E-41</v>
      </c>
      <c r="DF150" s="5">
        <f t="shared" si="135"/>
        <v>5.9841946996997058E-41</v>
      </c>
      <c r="DG150" s="5">
        <f t="shared" si="135"/>
        <v>6.2976250071926507E-41</v>
      </c>
      <c r="DH150" s="5">
        <f t="shared" si="135"/>
        <v>6.619055314685633E-41</v>
      </c>
    </row>
    <row r="151" spans="2:112" x14ac:dyDescent="0.25">
      <c r="B151" s="5">
        <f>'goccia (19)'!M16</f>
        <v>9.1196876940755087E-19</v>
      </c>
      <c r="D151">
        <f t="shared" si="131"/>
        <v>191</v>
      </c>
      <c r="E151" s="5">
        <f t="shared" si="124"/>
        <v>9.1196876940755087E-19</v>
      </c>
      <c r="F151" s="107">
        <f t="shared" si="125"/>
        <v>9.1196876940755089</v>
      </c>
      <c r="G151" s="35"/>
      <c r="H151" s="100">
        <f t="shared" si="126"/>
        <v>1.5199479490125849E-19</v>
      </c>
      <c r="I151" s="35"/>
      <c r="J151" s="6"/>
      <c r="L151" s="5">
        <f t="shared" si="130"/>
        <v>3.9792066980868694E-42</v>
      </c>
      <c r="M151" s="5">
        <f t="shared" si="130"/>
        <v>3.2212887375834493E-42</v>
      </c>
      <c r="N151" s="5">
        <f t="shared" si="130"/>
        <v>2.5433707770801117E-42</v>
      </c>
      <c r="O151" s="5">
        <f t="shared" si="130"/>
        <v>1.9454528165766927E-42</v>
      </c>
      <c r="P151" s="5">
        <f t="shared" si="130"/>
        <v>1.4275348560732793E-42</v>
      </c>
      <c r="Q151" s="5">
        <f t="shared" si="130"/>
        <v>9.8961689556987102E-43</v>
      </c>
      <c r="R151" s="5">
        <f t="shared" si="130"/>
        <v>6.3169893506650632E-43</v>
      </c>
      <c r="S151" s="5">
        <f t="shared" si="130"/>
        <v>3.5378097456309902E-43</v>
      </c>
      <c r="T151" s="5">
        <f t="shared" si="130"/>
        <v>1.5586301405969705E-43</v>
      </c>
      <c r="U151" s="5">
        <f t="shared" si="130"/>
        <v>3.79450535563004E-44</v>
      </c>
      <c r="V151" s="5">
        <f t="shared" si="130"/>
        <v>2.709305290880692E-47</v>
      </c>
      <c r="W151" s="5">
        <f t="shared" si="130"/>
        <v>4.2109132549513149E-44</v>
      </c>
      <c r="X151" s="5">
        <f t="shared" si="130"/>
        <v>1.641911720461228E-43</v>
      </c>
      <c r="Y151" s="5">
        <f t="shared" si="130"/>
        <v>3.6627321154273776E-43</v>
      </c>
      <c r="Z151" s="5">
        <f t="shared" si="130"/>
        <v>6.4835525103931926E-43</v>
      </c>
      <c r="AA151" s="5">
        <f t="shared" si="130"/>
        <v>1.0104372905359353E-42</v>
      </c>
      <c r="AB151" s="5">
        <f t="shared" si="129"/>
        <v>1.4525193300325566E-42</v>
      </c>
      <c r="AC151" s="5">
        <f t="shared" si="129"/>
        <v>1.9746013695291153E-42</v>
      </c>
      <c r="AD151" s="5">
        <f t="shared" si="129"/>
        <v>2.5766834090257376E-42</v>
      </c>
      <c r="AE151" s="5">
        <f t="shared" si="129"/>
        <v>3.2587654485223656E-42</v>
      </c>
      <c r="AF151" s="5">
        <f t="shared" si="129"/>
        <v>4.0208474880189979E-42</v>
      </c>
      <c r="AG151" s="5">
        <f t="shared" si="129"/>
        <v>4.8629295275155299E-42</v>
      </c>
      <c r="AH151" s="5">
        <f t="shared" si="129"/>
        <v>5.7850115670121646E-42</v>
      </c>
      <c r="AI151" s="5">
        <f t="shared" si="129"/>
        <v>6.7870936065088035E-42</v>
      </c>
      <c r="AJ151" s="5">
        <f t="shared" si="129"/>
        <v>7.8691756460054476E-42</v>
      </c>
      <c r="AK151" s="5">
        <f t="shared" si="129"/>
        <v>9.0312576855019531E-42</v>
      </c>
      <c r="AL151" s="5">
        <f t="shared" si="129"/>
        <v>1.0273339724998598E-41</v>
      </c>
      <c r="AM151" s="5">
        <f t="shared" si="129"/>
        <v>1.1595421764495249E-41</v>
      </c>
      <c r="AN151" s="5">
        <f t="shared" si="129"/>
        <v>1.2997503803991732E-41</v>
      </c>
      <c r="AO151" s="5">
        <f t="shared" si="129"/>
        <v>1.4479585843488383E-41</v>
      </c>
      <c r="AP151" s="5">
        <f t="shared" si="129"/>
        <v>1.604166788298504E-41</v>
      </c>
      <c r="AQ151" s="5">
        <f t="shared" si="133"/>
        <v>1.7683749922481704E-41</v>
      </c>
      <c r="AR151" s="5">
        <f t="shared" si="133"/>
        <v>1.9405831961978157E-41</v>
      </c>
      <c r="AS151" s="5">
        <f t="shared" si="133"/>
        <v>2.1207914001474822E-41</v>
      </c>
      <c r="AT151" s="5">
        <f t="shared" si="133"/>
        <v>2.308999604097149E-41</v>
      </c>
      <c r="AU151" s="5">
        <f t="shared" si="133"/>
        <v>2.5052078080468165E-41</v>
      </c>
      <c r="AV151" s="5">
        <f t="shared" si="133"/>
        <v>2.7094160119964592E-41</v>
      </c>
      <c r="AW151" s="5">
        <f t="shared" si="133"/>
        <v>2.9216242159461269E-41</v>
      </c>
      <c r="AX151" s="5">
        <f t="shared" si="133"/>
        <v>3.1418324198957949E-41</v>
      </c>
      <c r="AY151" s="5">
        <f t="shared" si="133"/>
        <v>3.3700406238454635E-41</v>
      </c>
      <c r="AZ151" s="5">
        <f t="shared" si="133"/>
        <v>3.6062488277951037E-41</v>
      </c>
      <c r="BA151" s="5">
        <f t="shared" si="133"/>
        <v>3.8504570317447721E-41</v>
      </c>
      <c r="BB151" s="5">
        <f t="shared" si="133"/>
        <v>4.1026652356944417E-41</v>
      </c>
      <c r="BC151" s="5">
        <f t="shared" si="133"/>
        <v>4.3628734396440793E-41</v>
      </c>
      <c r="BD151" s="5">
        <f t="shared" si="133"/>
        <v>4.6310816435937492E-41</v>
      </c>
      <c r="BE151" s="5">
        <f t="shared" si="133"/>
        <v>4.9072898475434182E-41</v>
      </c>
      <c r="BF151" s="5">
        <f t="shared" si="133"/>
        <v>5.1914980514930889E-41</v>
      </c>
      <c r="BG151" s="5">
        <f t="shared" si="132"/>
        <v>5.4837062554427246E-41</v>
      </c>
      <c r="BH151" s="5">
        <f t="shared" si="132"/>
        <v>5.7839144593923945E-41</v>
      </c>
      <c r="BI151" s="5">
        <f t="shared" si="132"/>
        <v>6.0921226633420652E-41</v>
      </c>
      <c r="BJ151" s="5">
        <f t="shared" si="132"/>
        <v>6.4083308672917375E-41</v>
      </c>
      <c r="BK151" s="5">
        <f t="shared" si="132"/>
        <v>6.7325390712413697E-41</v>
      </c>
      <c r="BL151" s="5">
        <f t="shared" si="132"/>
        <v>7.0647472751910413E-41</v>
      </c>
      <c r="BM151" s="5">
        <f t="shared" si="132"/>
        <v>7.4049554791407136E-41</v>
      </c>
      <c r="BN151" s="5">
        <f t="shared" si="132"/>
        <v>7.7531636830903437E-41</v>
      </c>
      <c r="BO151" s="5">
        <f t="shared" si="132"/>
        <v>8.1093718870400162E-41</v>
      </c>
      <c r="BP151" s="5">
        <f t="shared" si="132"/>
        <v>8.4735800909896884E-41</v>
      </c>
      <c r="BQ151" s="5">
        <f t="shared" si="132"/>
        <v>8.8457882949393623E-41</v>
      </c>
      <c r="BR151" s="5">
        <f t="shared" si="132"/>
        <v>9.225996498888989E-41</v>
      </c>
      <c r="BS151" s="5">
        <f t="shared" si="132"/>
        <v>9.6142047028386632E-41</v>
      </c>
      <c r="BT151" s="5">
        <f t="shared" si="132"/>
        <v>1.0010412906788336E-40</v>
      </c>
      <c r="BU151" s="5">
        <f t="shared" si="132"/>
        <v>1.0414621110738012E-40</v>
      </c>
      <c r="BV151" s="5">
        <f t="shared" si="128"/>
        <v>1.0826829314687637E-40</v>
      </c>
      <c r="BW151" s="5">
        <f t="shared" si="128"/>
        <v>1.1247037518637261E-40</v>
      </c>
      <c r="BX151" s="5">
        <f t="shared" si="128"/>
        <v>1.1675245722586934E-40</v>
      </c>
      <c r="BY151" s="5">
        <f t="shared" si="128"/>
        <v>1.2111453926536608E-40</v>
      </c>
      <c r="BZ151" s="5">
        <f t="shared" si="128"/>
        <v>1.255566213048623E-40</v>
      </c>
      <c r="CA151" s="5">
        <f t="shared" si="128"/>
        <v>1.3007870334435905E-40</v>
      </c>
      <c r="CB151" s="5">
        <f t="shared" si="128"/>
        <v>1.3468078538385579E-40</v>
      </c>
      <c r="CC151" s="5">
        <f t="shared" si="128"/>
        <v>1.3936286742335256E-40</v>
      </c>
      <c r="CD151" s="5">
        <f t="shared" si="128"/>
        <v>1.4412494946284874E-40</v>
      </c>
      <c r="CE151" s="5">
        <f t="shared" si="128"/>
        <v>1.489670315023455E-40</v>
      </c>
      <c r="CF151" s="5">
        <f t="shared" si="128"/>
        <v>1.5388911354184227E-40</v>
      </c>
      <c r="CG151" s="5">
        <f t="shared" si="128"/>
        <v>1.5889119558133843E-40</v>
      </c>
      <c r="CH151" s="5">
        <f t="shared" si="128"/>
        <v>1.6397327762083519E-40</v>
      </c>
      <c r="CI151" s="5">
        <f t="shared" si="128"/>
        <v>1.6913535966033198E-40</v>
      </c>
      <c r="CJ151" s="5">
        <f t="shared" si="128"/>
        <v>1.7437744169982875E-40</v>
      </c>
      <c r="CK151" s="5">
        <f t="shared" si="128"/>
        <v>1.7969952373932488E-40</v>
      </c>
      <c r="CL151" s="5">
        <f t="shared" si="127"/>
        <v>1.8510160577882164E-40</v>
      </c>
      <c r="CM151" s="5">
        <f t="shared" si="127"/>
        <v>1.9058368781831844E-40</v>
      </c>
      <c r="CN151" s="5">
        <f t="shared" si="127"/>
        <v>2.6875516632752967E-40</v>
      </c>
      <c r="CO151" s="5">
        <f t="shared" si="127"/>
        <v>2.6223766477492617E-40</v>
      </c>
      <c r="CP151" s="5">
        <f t="shared" si="127"/>
        <v>2.5580016322232187E-40</v>
      </c>
      <c r="CQ151" s="5">
        <f t="shared" si="127"/>
        <v>2.4944266166971757E-40</v>
      </c>
      <c r="CR151" s="5">
        <f t="shared" si="127"/>
        <v>2.4316516011711329E-40</v>
      </c>
      <c r="CS151" s="5">
        <f t="shared" si="127"/>
        <v>2.3696765856450977E-40</v>
      </c>
      <c r="CT151" s="5">
        <f t="shared" si="127"/>
        <v>2.3085015701190551E-40</v>
      </c>
      <c r="CU151" s="5">
        <f t="shared" si="127"/>
        <v>2.2481265545930123E-40</v>
      </c>
      <c r="CV151" s="5">
        <f t="shared" si="127"/>
        <v>2.1885515390669767E-40</v>
      </c>
      <c r="CW151" s="5">
        <f t="shared" si="127"/>
        <v>2.1297765235409341E-40</v>
      </c>
      <c r="CX151" s="5">
        <f t="shared" si="127"/>
        <v>2.0718015080148917E-40</v>
      </c>
      <c r="CY151" s="5">
        <f t="shared" si="127"/>
        <v>2.0146264924888492E-40</v>
      </c>
      <c r="CZ151" s="5">
        <f t="shared" si="127"/>
        <v>1.958251476962813E-40</v>
      </c>
      <c r="DA151" s="5">
        <f t="shared" si="135"/>
        <v>1.9026764614367707E-40</v>
      </c>
      <c r="DB151" s="5">
        <f t="shared" si="135"/>
        <v>1.8479014459107281E-40</v>
      </c>
      <c r="DC151" s="5">
        <f t="shared" si="135"/>
        <v>1.7939264303846857E-40</v>
      </c>
      <c r="DD151" s="5">
        <f t="shared" si="135"/>
        <v>1.7407514148586496E-40</v>
      </c>
      <c r="DE151" s="5">
        <f t="shared" si="135"/>
        <v>1.6883763993326071E-40</v>
      </c>
      <c r="DF151" s="5">
        <f t="shared" si="135"/>
        <v>1.6368013838065648E-40</v>
      </c>
      <c r="DG151" s="5">
        <f t="shared" si="135"/>
        <v>1.5860263682805285E-40</v>
      </c>
      <c r="DH151" s="5">
        <f t="shared" si="135"/>
        <v>1.5360513527544862E-40</v>
      </c>
    </row>
    <row r="152" spans="2:112" x14ac:dyDescent="0.25">
      <c r="B152" s="5">
        <f>'goccia (19)'!M17</f>
        <v>9.3294880039619957E-19</v>
      </c>
      <c r="D152">
        <f t="shared" si="131"/>
        <v>192</v>
      </c>
      <c r="E152" s="5">
        <f t="shared" si="124"/>
        <v>9.3294880039619957E-19</v>
      </c>
      <c r="F152" s="107">
        <f t="shared" si="125"/>
        <v>9.3294880039619965</v>
      </c>
      <c r="G152" s="35"/>
      <c r="H152" s="100">
        <f t="shared" si="126"/>
        <v>1.5549146673269993E-19</v>
      </c>
      <c r="I152" s="35"/>
      <c r="J152" s="6"/>
      <c r="L152" s="5">
        <f t="shared" si="130"/>
        <v>3.0156206876350073E-41</v>
      </c>
      <c r="M152" s="5">
        <f t="shared" si="130"/>
        <v>2.7999620183270033E-41</v>
      </c>
      <c r="N152" s="5">
        <f t="shared" si="130"/>
        <v>2.5923033490190239E-41</v>
      </c>
      <c r="O152" s="5">
        <f t="shared" si="130"/>
        <v>2.3926446797110196E-41</v>
      </c>
      <c r="P152" s="5">
        <f t="shared" si="130"/>
        <v>2.2009860104030158E-41</v>
      </c>
      <c r="Q152" s="5">
        <f t="shared" si="130"/>
        <v>2.0173273410950127E-41</v>
      </c>
      <c r="R152" s="5">
        <f t="shared" si="130"/>
        <v>1.8416686717870308E-41</v>
      </c>
      <c r="S152" s="5">
        <f t="shared" si="130"/>
        <v>1.6740100024790277E-41</v>
      </c>
      <c r="T152" s="5">
        <f t="shared" si="130"/>
        <v>1.5143513331710252E-41</v>
      </c>
      <c r="U152" s="5">
        <f t="shared" si="130"/>
        <v>1.3626926638630232E-41</v>
      </c>
      <c r="V152" s="5">
        <f t="shared" si="130"/>
        <v>1.2190339945550384E-41</v>
      </c>
      <c r="W152" s="5">
        <f t="shared" si="130"/>
        <v>1.0833753252470365E-41</v>
      </c>
      <c r="X152" s="5">
        <f t="shared" si="130"/>
        <v>9.5571665593903514E-42</v>
      </c>
      <c r="Y152" s="5">
        <f t="shared" si="130"/>
        <v>8.3605798663103434E-42</v>
      </c>
      <c r="Z152" s="5">
        <f t="shared" si="130"/>
        <v>7.2439931732304694E-42</v>
      </c>
      <c r="AA152" s="5">
        <f t="shared" si="130"/>
        <v>6.2074064801504619E-42</v>
      </c>
      <c r="AB152" s="5">
        <f t="shared" si="129"/>
        <v>5.2508197870704597E-42</v>
      </c>
      <c r="AC152" s="5">
        <f t="shared" si="129"/>
        <v>4.3742330939905635E-42</v>
      </c>
      <c r="AD152" s="5">
        <f t="shared" si="129"/>
        <v>3.5776464009105624E-42</v>
      </c>
      <c r="AE152" s="5">
        <f t="shared" si="129"/>
        <v>2.8610597078305664E-42</v>
      </c>
      <c r="AF152" s="5">
        <f t="shared" si="129"/>
        <v>2.2244730147505757E-42</v>
      </c>
      <c r="AG152" s="5">
        <f t="shared" si="129"/>
        <v>1.6678863216706527E-42</v>
      </c>
      <c r="AH152" s="5">
        <f t="shared" si="129"/>
        <v>1.191299628590663E-42</v>
      </c>
      <c r="AI152" s="5">
        <f t="shared" si="129"/>
        <v>7.9471293551067861E-43</v>
      </c>
      <c r="AJ152" s="5">
        <f t="shared" si="129"/>
        <v>4.7812624243069971E-43</v>
      </c>
      <c r="AK152" s="5">
        <f t="shared" si="129"/>
        <v>2.4153954935074966E-43</v>
      </c>
      <c r="AL152" s="5">
        <f t="shared" si="129"/>
        <v>8.4952856270771672E-44</v>
      </c>
      <c r="AM152" s="5">
        <f t="shared" si="129"/>
        <v>8.3661631907989883E-45</v>
      </c>
      <c r="AN152" s="5">
        <f t="shared" si="129"/>
        <v>1.1779470110826388E-44</v>
      </c>
      <c r="AO152" s="5">
        <f t="shared" si="129"/>
        <v>9.5192777030854696E-44</v>
      </c>
      <c r="AP152" s="5">
        <f t="shared" si="129"/>
        <v>2.5860608395088832E-43</v>
      </c>
      <c r="AQ152" s="5">
        <f t="shared" si="133"/>
        <v>5.0201939087092727E-43</v>
      </c>
      <c r="AR152" s="5">
        <f t="shared" si="133"/>
        <v>8.2543269779092772E-43</v>
      </c>
      <c r="AS152" s="5">
        <f t="shared" si="133"/>
        <v>1.2288460047109676E-42</v>
      </c>
      <c r="AT152" s="5">
        <f t="shared" si="133"/>
        <v>1.7122593116310128E-42</v>
      </c>
      <c r="AU152" s="5">
        <f t="shared" si="133"/>
        <v>2.2756726185510634E-42</v>
      </c>
      <c r="AV152" s="5">
        <f t="shared" si="133"/>
        <v>2.9190859254710368E-42</v>
      </c>
      <c r="AW152" s="5">
        <f t="shared" si="133"/>
        <v>3.6424992323910888E-42</v>
      </c>
      <c r="AX152" s="5">
        <f t="shared" si="133"/>
        <v>4.4459125393111455E-42</v>
      </c>
      <c r="AY152" s="5">
        <f t="shared" si="133"/>
        <v>5.3293258462312076E-42</v>
      </c>
      <c r="AZ152" s="5">
        <f t="shared" si="133"/>
        <v>6.2927391531511545E-42</v>
      </c>
      <c r="BA152" s="5">
        <f t="shared" si="133"/>
        <v>7.3361524600712171E-42</v>
      </c>
      <c r="BB152" s="5">
        <f t="shared" si="133"/>
        <v>8.4595657669912862E-42</v>
      </c>
      <c r="BC152" s="5">
        <f t="shared" si="133"/>
        <v>9.6629790739112104E-42</v>
      </c>
      <c r="BD152" s="5">
        <f t="shared" si="133"/>
        <v>1.094639238083128E-41</v>
      </c>
      <c r="BE152" s="5">
        <f t="shared" si="133"/>
        <v>1.2309805687751355E-41</v>
      </c>
      <c r="BF152" s="5">
        <f t="shared" si="133"/>
        <v>1.3753218994671434E-41</v>
      </c>
      <c r="BG152" s="5">
        <f t="shared" si="132"/>
        <v>1.5276632301591331E-41</v>
      </c>
      <c r="BH152" s="5">
        <f t="shared" si="132"/>
        <v>1.6880045608511413E-41</v>
      </c>
      <c r="BI152" s="5">
        <f t="shared" si="132"/>
        <v>1.8563458915431499E-41</v>
      </c>
      <c r="BJ152" s="5">
        <f t="shared" si="132"/>
        <v>2.032687222235159E-41</v>
      </c>
      <c r="BK152" s="5">
        <f t="shared" si="132"/>
        <v>2.2170285529271462E-41</v>
      </c>
      <c r="BL152" s="5">
        <f t="shared" si="132"/>
        <v>2.4093698836191553E-41</v>
      </c>
      <c r="BM152" s="5">
        <f t="shared" si="132"/>
        <v>2.6097112143111653E-41</v>
      </c>
      <c r="BN152" s="5">
        <f t="shared" si="132"/>
        <v>2.8180525450031499E-41</v>
      </c>
      <c r="BO152" s="5">
        <f t="shared" si="132"/>
        <v>3.0343938756951597E-41</v>
      </c>
      <c r="BP152" s="5">
        <f t="shared" si="132"/>
        <v>3.2587352063871702E-41</v>
      </c>
      <c r="BQ152" s="5">
        <f t="shared" si="132"/>
        <v>3.4910765370791813E-41</v>
      </c>
      <c r="BR152" s="5">
        <f t="shared" si="132"/>
        <v>3.7314178677711635E-41</v>
      </c>
      <c r="BS152" s="5">
        <f t="shared" si="132"/>
        <v>3.9797591984631744E-41</v>
      </c>
      <c r="BT152" s="5">
        <f t="shared" si="132"/>
        <v>4.236100529155186E-41</v>
      </c>
      <c r="BU152" s="5">
        <f t="shared" si="132"/>
        <v>4.5004418598471982E-41</v>
      </c>
      <c r="BV152" s="5">
        <f t="shared" si="128"/>
        <v>4.7727831905391774E-41</v>
      </c>
      <c r="BW152" s="5">
        <f t="shared" si="128"/>
        <v>5.0531245212311553E-41</v>
      </c>
      <c r="BX152" s="5">
        <f t="shared" si="128"/>
        <v>5.3414658519231675E-41</v>
      </c>
      <c r="BY152" s="5">
        <f t="shared" si="128"/>
        <v>5.6378071826151793E-41</v>
      </c>
      <c r="BZ152" s="5">
        <f t="shared" si="128"/>
        <v>5.942148513307155E-41</v>
      </c>
      <c r="CA152" s="5">
        <f t="shared" si="128"/>
        <v>6.2544898439991682E-41</v>
      </c>
      <c r="CB152" s="5">
        <f t="shared" si="128"/>
        <v>6.574831174691181E-41</v>
      </c>
      <c r="CC152" s="5">
        <f t="shared" si="128"/>
        <v>6.9031725053831944E-41</v>
      </c>
      <c r="CD152" s="5">
        <f t="shared" si="128"/>
        <v>7.2395138360751677E-41</v>
      </c>
      <c r="CE152" s="5">
        <f t="shared" si="128"/>
        <v>7.5838551667671804E-41</v>
      </c>
      <c r="CF152" s="5">
        <f t="shared" si="128"/>
        <v>7.9361964974591948E-41</v>
      </c>
      <c r="CG152" s="5">
        <f t="shared" si="128"/>
        <v>8.2965378281511661E-41</v>
      </c>
      <c r="CH152" s="5">
        <f t="shared" si="128"/>
        <v>8.6648791588431798E-41</v>
      </c>
      <c r="CI152" s="5">
        <f t="shared" si="128"/>
        <v>9.0412204895351951E-41</v>
      </c>
      <c r="CJ152" s="5">
        <f t="shared" si="128"/>
        <v>9.4255618202272091E-41</v>
      </c>
      <c r="CK152" s="5">
        <f t="shared" ref="CK152:CZ167" si="136">IF($E152=0, 0, ($E152/ROUND($E152/CK$3,0)-CK$3)^2)</f>
        <v>9.8179031509191779E-41</v>
      </c>
      <c r="CL152" s="5">
        <f t="shared" si="136"/>
        <v>1.0218244481611194E-40</v>
      </c>
      <c r="CM152" s="5">
        <f t="shared" si="136"/>
        <v>1.0626585812303209E-40</v>
      </c>
      <c r="CN152" s="5">
        <f t="shared" si="136"/>
        <v>1.1042927142995225E-40</v>
      </c>
      <c r="CO152" s="5">
        <f t="shared" si="136"/>
        <v>1.1467268473687192E-40</v>
      </c>
      <c r="CP152" s="5">
        <f t="shared" si="136"/>
        <v>1.1899609804379207E-40</v>
      </c>
      <c r="CQ152" s="5">
        <f t="shared" si="136"/>
        <v>1.2339951135071225E-40</v>
      </c>
      <c r="CR152" s="5">
        <f t="shared" si="136"/>
        <v>1.2788292465763243E-40</v>
      </c>
      <c r="CS152" s="5">
        <f t="shared" si="136"/>
        <v>1.3244633796455205E-40</v>
      </c>
      <c r="CT152" s="5">
        <f t="shared" si="136"/>
        <v>1.3708975127147222E-40</v>
      </c>
      <c r="CU152" s="5">
        <f t="shared" si="136"/>
        <v>1.4181316457839241E-40</v>
      </c>
      <c r="CV152" s="5">
        <f t="shared" si="136"/>
        <v>1.4661657788531202E-40</v>
      </c>
      <c r="CW152" s="5">
        <f t="shared" si="136"/>
        <v>1.514999911922322E-40</v>
      </c>
      <c r="CX152" s="5">
        <f t="shared" si="136"/>
        <v>1.5646340449915238E-40</v>
      </c>
      <c r="CY152" s="5">
        <f t="shared" si="136"/>
        <v>1.6150681780607259E-40</v>
      </c>
      <c r="CZ152" s="5">
        <f t="shared" si="136"/>
        <v>1.6663023111299215E-40</v>
      </c>
      <c r="DA152" s="5">
        <f t="shared" si="135"/>
        <v>1.7183364441991235E-40</v>
      </c>
      <c r="DB152" s="5">
        <f t="shared" si="135"/>
        <v>1.7711705772683256E-40</v>
      </c>
      <c r="DC152" s="5">
        <f t="shared" si="135"/>
        <v>1.8248047103375276E-40</v>
      </c>
      <c r="DD152" s="5">
        <f t="shared" si="135"/>
        <v>1.8792388434067232E-40</v>
      </c>
      <c r="DE152" s="5">
        <f t="shared" si="135"/>
        <v>1.9344729764759251E-40</v>
      </c>
      <c r="DF152" s="5">
        <f t="shared" si="135"/>
        <v>1.9905071095451273E-40</v>
      </c>
      <c r="DG152" s="5">
        <f t="shared" si="135"/>
        <v>2.8189604351843916E-40</v>
      </c>
      <c r="DH152" s="5">
        <f t="shared" si="135"/>
        <v>2.7522013948674298E-40</v>
      </c>
    </row>
    <row r="153" spans="2:112" x14ac:dyDescent="0.25">
      <c r="B153" s="5">
        <f>'goccia (19)'!M18</f>
        <v>8.9841916606071498E-19</v>
      </c>
      <c r="D153">
        <f t="shared" si="131"/>
        <v>193</v>
      </c>
      <c r="E153" s="5">
        <f t="shared" si="124"/>
        <v>8.9841916606071498E-19</v>
      </c>
      <c r="F153" s="107">
        <f t="shared" si="125"/>
        <v>8.9841916606071504</v>
      </c>
      <c r="G153" s="35"/>
      <c r="H153" s="69">
        <f t="shared" si="126"/>
        <v>1.4973652767678584E-19</v>
      </c>
      <c r="I153" s="35"/>
      <c r="J153" s="6"/>
      <c r="L153" s="5">
        <f t="shared" si="130"/>
        <v>6.9417665099866212E-44</v>
      </c>
      <c r="M153" s="5">
        <f t="shared" si="130"/>
        <v>2.1480659438553594E-43</v>
      </c>
      <c r="N153" s="5">
        <f t="shared" si="130"/>
        <v>4.4019552367117901E-43</v>
      </c>
      <c r="O153" s="5">
        <f t="shared" si="130"/>
        <v>7.4558445295684965E-43</v>
      </c>
      <c r="P153" s="5">
        <f t="shared" si="130"/>
        <v>1.1309733822425257E-42</v>
      </c>
      <c r="Q153" s="5">
        <f t="shared" si="130"/>
        <v>1.5963623115282071E-42</v>
      </c>
      <c r="R153" s="5">
        <f t="shared" si="130"/>
        <v>2.1417512408138231E-42</v>
      </c>
      <c r="S153" s="5">
        <f t="shared" si="130"/>
        <v>2.7671401700995057E-42</v>
      </c>
      <c r="T153" s="5">
        <f t="shared" si="130"/>
        <v>3.4725290993851932E-42</v>
      </c>
      <c r="U153" s="5">
        <f t="shared" si="130"/>
        <v>4.2579180286708864E-42</v>
      </c>
      <c r="V153" s="5">
        <f t="shared" si="130"/>
        <v>5.1233069579564754E-42</v>
      </c>
      <c r="W153" s="5">
        <f t="shared" si="130"/>
        <v>6.0686958872421691E-42</v>
      </c>
      <c r="X153" s="5">
        <f t="shared" si="130"/>
        <v>7.0940848165278682E-42</v>
      </c>
      <c r="Y153" s="5">
        <f t="shared" si="130"/>
        <v>8.1994737458135738E-42</v>
      </c>
      <c r="Z153" s="5">
        <f t="shared" si="130"/>
        <v>9.3848626750991357E-42</v>
      </c>
      <c r="AA153" s="5">
        <f t="shared" si="130"/>
        <v>1.0650251604384841E-41</v>
      </c>
      <c r="AB153" s="5">
        <f t="shared" si="129"/>
        <v>1.1995640533670551E-41</v>
      </c>
      <c r="AC153" s="5">
        <f t="shared" si="129"/>
        <v>1.3421029462956092E-41</v>
      </c>
      <c r="AD153" s="5">
        <f t="shared" si="129"/>
        <v>1.4926418392241803E-41</v>
      </c>
      <c r="AE153" s="5">
        <f t="shared" si="129"/>
        <v>1.651180732152752E-41</v>
      </c>
      <c r="AF153" s="5">
        <f t="shared" si="129"/>
        <v>1.8177196250813244E-41</v>
      </c>
      <c r="AG153" s="5">
        <f t="shared" si="129"/>
        <v>1.9922585180098755E-41</v>
      </c>
      <c r="AH153" s="5">
        <f t="shared" si="129"/>
        <v>2.174797410938448E-41</v>
      </c>
      <c r="AI153" s="5">
        <f t="shared" si="129"/>
        <v>2.3653363038670208E-41</v>
      </c>
      <c r="AJ153" s="5">
        <f t="shared" si="129"/>
        <v>2.5638751967955943E-41</v>
      </c>
      <c r="AK153" s="5">
        <f t="shared" si="129"/>
        <v>2.770414089724143E-41</v>
      </c>
      <c r="AL153" s="5">
        <f t="shared" si="129"/>
        <v>2.9849529826527163E-41</v>
      </c>
      <c r="AM153" s="5">
        <f t="shared" si="129"/>
        <v>3.2074918755812903E-41</v>
      </c>
      <c r="AN153" s="5">
        <f t="shared" si="129"/>
        <v>3.4380307685098369E-41</v>
      </c>
      <c r="AO153" s="5">
        <f t="shared" si="129"/>
        <v>3.6765696614384106E-41</v>
      </c>
      <c r="AP153" s="5">
        <f t="shared" si="129"/>
        <v>3.9231085543669856E-41</v>
      </c>
      <c r="AQ153" s="5">
        <f t="shared" si="133"/>
        <v>4.1776474472955607E-41</v>
      </c>
      <c r="AR153" s="5">
        <f t="shared" si="133"/>
        <v>4.4401863402241043E-41</v>
      </c>
      <c r="AS153" s="5">
        <f t="shared" si="133"/>
        <v>4.7107252331526797E-41</v>
      </c>
      <c r="AT153" s="5">
        <f t="shared" si="133"/>
        <v>4.9892641260812557E-41</v>
      </c>
      <c r="AU153" s="5">
        <f t="shared" si="133"/>
        <v>5.2758030190098314E-41</v>
      </c>
      <c r="AV153" s="5">
        <f t="shared" si="133"/>
        <v>5.5703419119383731E-41</v>
      </c>
      <c r="AW153" s="5">
        <f t="shared" si="133"/>
        <v>5.8728808048669491E-41</v>
      </c>
      <c r="AX153" s="5">
        <f t="shared" si="133"/>
        <v>6.1834196977955268E-41</v>
      </c>
      <c r="AY153" s="5">
        <f t="shared" si="133"/>
        <v>6.5019585907241041E-41</v>
      </c>
      <c r="AZ153" s="5">
        <f t="shared" si="133"/>
        <v>6.8284974836526423E-41</v>
      </c>
      <c r="BA153" s="5">
        <f t="shared" si="133"/>
        <v>7.16303637658122E-41</v>
      </c>
      <c r="BB153" s="5">
        <f t="shared" si="133"/>
        <v>7.5055752695097983E-41</v>
      </c>
      <c r="BC153" s="5">
        <f t="shared" si="133"/>
        <v>7.8561141624383344E-41</v>
      </c>
      <c r="BD153" s="5">
        <f t="shared" si="133"/>
        <v>8.214653055366912E-41</v>
      </c>
      <c r="BE153" s="5">
        <f t="shared" si="133"/>
        <v>8.5811919482954912E-41</v>
      </c>
      <c r="BF153" s="5">
        <f t="shared" si="133"/>
        <v>8.9557308412240701E-41</v>
      </c>
      <c r="BG153" s="5">
        <f t="shared" si="132"/>
        <v>9.3382697341526028E-41</v>
      </c>
      <c r="BH153" s="5">
        <f t="shared" si="132"/>
        <v>9.728808627081183E-41</v>
      </c>
      <c r="BI153" s="5">
        <f t="shared" si="132"/>
        <v>1.0127347520009764E-40</v>
      </c>
      <c r="BJ153" s="5">
        <f t="shared" si="132"/>
        <v>1.0533886412938343E-40</v>
      </c>
      <c r="BK153" s="5">
        <f t="shared" si="132"/>
        <v>1.0948425305866875E-40</v>
      </c>
      <c r="BL153" s="5">
        <f t="shared" si="132"/>
        <v>1.1370964198795455E-40</v>
      </c>
      <c r="BM153" s="5">
        <f t="shared" si="132"/>
        <v>1.1801503091724035E-40</v>
      </c>
      <c r="BN153" s="5">
        <f t="shared" si="132"/>
        <v>1.2240041984652564E-40</v>
      </c>
      <c r="BO153" s="5">
        <f t="shared" si="132"/>
        <v>1.2686580877581145E-40</v>
      </c>
      <c r="BP153" s="5">
        <f t="shared" si="132"/>
        <v>1.3141119770509726E-40</v>
      </c>
      <c r="BQ153" s="5">
        <f t="shared" si="132"/>
        <v>1.360365866343831E-40</v>
      </c>
      <c r="BR153" s="5">
        <f t="shared" si="132"/>
        <v>1.4074197556366836E-40</v>
      </c>
      <c r="BS153" s="5">
        <f t="shared" si="132"/>
        <v>1.4552736449295417E-40</v>
      </c>
      <c r="BT153" s="5">
        <f t="shared" si="132"/>
        <v>1.5039275342223999E-40</v>
      </c>
      <c r="BU153" s="5">
        <f t="shared" si="132"/>
        <v>1.5533814235152584E-40</v>
      </c>
      <c r="BV153" s="5">
        <f t="shared" ref="BV153:CK168" si="137">IF($E153=0, 0, ($E153/ROUND($E153/BV$3,0)-BV$3)^2)</f>
        <v>1.6036353128081106E-40</v>
      </c>
      <c r="BW153" s="5">
        <f t="shared" si="137"/>
        <v>1.6546892021009629E-40</v>
      </c>
      <c r="BX153" s="5">
        <f t="shared" si="137"/>
        <v>1.7065430913938212E-40</v>
      </c>
      <c r="BY153" s="5">
        <f t="shared" si="137"/>
        <v>1.7591969806866795E-40</v>
      </c>
      <c r="BZ153" s="5">
        <f t="shared" si="137"/>
        <v>1.8126508699795314E-40</v>
      </c>
      <c r="CA153" s="5">
        <f t="shared" si="137"/>
        <v>2.6516322408089177E-40</v>
      </c>
      <c r="CB153" s="5">
        <f t="shared" si="137"/>
        <v>2.5868969079603437E-40</v>
      </c>
      <c r="CC153" s="5">
        <f t="shared" si="137"/>
        <v>2.5229615751117696E-40</v>
      </c>
      <c r="CD153" s="5">
        <f t="shared" si="137"/>
        <v>2.4598262422632031E-40</v>
      </c>
      <c r="CE153" s="5">
        <f t="shared" si="137"/>
        <v>2.3974909094146291E-40</v>
      </c>
      <c r="CF153" s="5">
        <f t="shared" si="137"/>
        <v>2.3359555765660549E-40</v>
      </c>
      <c r="CG153" s="5">
        <f t="shared" si="137"/>
        <v>2.275220243717488E-40</v>
      </c>
      <c r="CH153" s="5">
        <f t="shared" si="137"/>
        <v>2.215284910868914E-40</v>
      </c>
      <c r="CI153" s="5">
        <f t="shared" si="137"/>
        <v>2.1561495780203399E-40</v>
      </c>
      <c r="CJ153" s="5">
        <f t="shared" si="137"/>
        <v>2.097814245171766E-40</v>
      </c>
      <c r="CK153" s="5">
        <f t="shared" si="137"/>
        <v>2.0402789123231989E-40</v>
      </c>
      <c r="CL153" s="5">
        <f t="shared" si="136"/>
        <v>1.9835435794746252E-40</v>
      </c>
      <c r="CM153" s="5">
        <f t="shared" si="136"/>
        <v>1.9276082466260513E-40</v>
      </c>
      <c r="CN153" s="5">
        <f t="shared" si="136"/>
        <v>1.8724729137774773E-40</v>
      </c>
      <c r="CO153" s="5">
        <f t="shared" si="136"/>
        <v>1.8181375809289102E-40</v>
      </c>
      <c r="CP153" s="5">
        <f t="shared" si="136"/>
        <v>1.7646022480803363E-40</v>
      </c>
      <c r="CQ153" s="5">
        <f t="shared" si="136"/>
        <v>1.7118669152317625E-40</v>
      </c>
      <c r="CR153" s="5">
        <f t="shared" si="136"/>
        <v>1.6599315823831888E-40</v>
      </c>
      <c r="CS153" s="5">
        <f t="shared" si="136"/>
        <v>1.6087962495346212E-40</v>
      </c>
      <c r="CT153" s="5">
        <f t="shared" si="136"/>
        <v>1.5584609166860476E-40</v>
      </c>
      <c r="CU153" s="5">
        <f t="shared" si="136"/>
        <v>1.5089255838374738E-40</v>
      </c>
      <c r="CV153" s="5">
        <f t="shared" si="136"/>
        <v>1.460190250988906E-40</v>
      </c>
      <c r="CW153" s="5">
        <f t="shared" si="136"/>
        <v>1.4122549181403324E-40</v>
      </c>
      <c r="CX153" s="5">
        <f t="shared" si="136"/>
        <v>1.3651195852917588E-40</v>
      </c>
      <c r="CY153" s="5">
        <f t="shared" si="136"/>
        <v>1.3187842524431854E-40</v>
      </c>
      <c r="CZ153" s="5">
        <f t="shared" si="136"/>
        <v>1.2732489195946172E-40</v>
      </c>
      <c r="DA153" s="5">
        <f t="shared" si="135"/>
        <v>1.2285135867460439E-40</v>
      </c>
      <c r="DB153" s="5">
        <f t="shared" si="135"/>
        <v>1.1845782538974704E-40</v>
      </c>
      <c r="DC153" s="5">
        <f t="shared" si="135"/>
        <v>1.1414429210488969E-40</v>
      </c>
      <c r="DD153" s="5">
        <f t="shared" si="135"/>
        <v>1.0991075882003285E-40</v>
      </c>
      <c r="DE153" s="5">
        <f t="shared" si="135"/>
        <v>1.0575722553517552E-40</v>
      </c>
      <c r="DF153" s="5">
        <f t="shared" si="135"/>
        <v>1.0168369225031817E-40</v>
      </c>
      <c r="DG153" s="5">
        <f t="shared" si="135"/>
        <v>9.7690158965461323E-41</v>
      </c>
      <c r="DH153" s="5">
        <f t="shared" si="135"/>
        <v>9.3776625680603993E-41</v>
      </c>
    </row>
    <row r="154" spans="2:112" x14ac:dyDescent="0.25">
      <c r="B154" s="5">
        <f>'goccia (19)'!M19</f>
        <v>9.5475699050282124E-19</v>
      </c>
      <c r="D154">
        <f t="shared" si="131"/>
        <v>194</v>
      </c>
      <c r="E154" s="5">
        <f t="shared" si="124"/>
        <v>9.5475699050282124E-19</v>
      </c>
      <c r="F154" s="107">
        <f t="shared" si="125"/>
        <v>9.5475699050282117</v>
      </c>
      <c r="G154" s="35"/>
      <c r="H154" s="100">
        <f t="shared" si="126"/>
        <v>1.5912616508380354E-19</v>
      </c>
      <c r="I154" s="35"/>
      <c r="J154" s="6"/>
      <c r="L154" s="5">
        <f t="shared" si="130"/>
        <v>8.3286889136834952E-41</v>
      </c>
      <c r="M154" s="5">
        <f t="shared" si="130"/>
        <v>7.967642310331342E-41</v>
      </c>
      <c r="N154" s="5">
        <f t="shared" si="130"/>
        <v>7.6145957069792303E-41</v>
      </c>
      <c r="O154" s="5">
        <f t="shared" si="130"/>
        <v>7.2695491036270775E-41</v>
      </c>
      <c r="P154" s="5">
        <f t="shared" si="130"/>
        <v>6.9325025002749243E-41</v>
      </c>
      <c r="Q154" s="5">
        <f t="shared" si="130"/>
        <v>6.6034558969227717E-41</v>
      </c>
      <c r="R154" s="5">
        <f t="shared" si="130"/>
        <v>6.2824092935706575E-41</v>
      </c>
      <c r="S154" s="5">
        <f t="shared" si="130"/>
        <v>5.9693626902185053E-41</v>
      </c>
      <c r="T154" s="5">
        <f t="shared" si="130"/>
        <v>5.6643160868663537E-41</v>
      </c>
      <c r="U154" s="5">
        <f t="shared" si="130"/>
        <v>5.3672694835142028E-41</v>
      </c>
      <c r="V154" s="5">
        <f t="shared" si="130"/>
        <v>5.0782228801620862E-41</v>
      </c>
      <c r="W154" s="5">
        <f t="shared" si="130"/>
        <v>4.7971762768099345E-41</v>
      </c>
      <c r="X154" s="5">
        <f t="shared" si="130"/>
        <v>4.524129673457784E-41</v>
      </c>
      <c r="Y154" s="5">
        <f t="shared" si="130"/>
        <v>4.2590830701056337E-41</v>
      </c>
      <c r="Z154" s="5">
        <f t="shared" si="130"/>
        <v>4.0020364667535147E-41</v>
      </c>
      <c r="AA154" s="5">
        <f t="shared" si="130"/>
        <v>3.7529898634013646E-41</v>
      </c>
      <c r="AB154" s="5">
        <f t="shared" si="129"/>
        <v>3.5119432600492153E-41</v>
      </c>
      <c r="AC154" s="5">
        <f t="shared" si="129"/>
        <v>3.2788966566970936E-41</v>
      </c>
      <c r="AD154" s="5">
        <f t="shared" si="129"/>
        <v>3.0538500533449446E-41</v>
      </c>
      <c r="AE154" s="5">
        <f t="shared" si="129"/>
        <v>2.8368034499927957E-41</v>
      </c>
      <c r="AF154" s="5">
        <f t="shared" si="129"/>
        <v>2.6277568466406469E-41</v>
      </c>
      <c r="AG154" s="5">
        <f t="shared" si="129"/>
        <v>2.4267102432885228E-41</v>
      </c>
      <c r="AH154" s="5">
        <f t="shared" si="129"/>
        <v>2.2336636399363749E-41</v>
      </c>
      <c r="AI154" s="5">
        <f t="shared" si="129"/>
        <v>2.0486170365842271E-41</v>
      </c>
      <c r="AJ154" s="5">
        <f t="shared" si="129"/>
        <v>1.8715704332320797E-41</v>
      </c>
      <c r="AK154" s="5">
        <f t="shared" si="129"/>
        <v>1.7025238298799532E-41</v>
      </c>
      <c r="AL154" s="5">
        <f t="shared" si="129"/>
        <v>1.5414772265278061E-41</v>
      </c>
      <c r="AM154" s="5">
        <f t="shared" si="129"/>
        <v>1.3884306231756594E-41</v>
      </c>
      <c r="AN154" s="5">
        <f t="shared" si="129"/>
        <v>1.2433840198235305E-41</v>
      </c>
      <c r="AO154" s="5">
        <f t="shared" si="129"/>
        <v>1.1063374164713839E-41</v>
      </c>
      <c r="AP154" s="5">
        <f t="shared" si="129"/>
        <v>9.7729081311923794E-42</v>
      </c>
      <c r="AQ154" s="5">
        <f t="shared" si="133"/>
        <v>8.5624420976709265E-42</v>
      </c>
      <c r="AR154" s="5">
        <f t="shared" si="133"/>
        <v>7.431976064149609E-42</v>
      </c>
      <c r="AS154" s="5">
        <f t="shared" si="133"/>
        <v>6.3815100306281553E-42</v>
      </c>
      <c r="AT154" s="5">
        <f t="shared" si="133"/>
        <v>5.4110439971067083E-42</v>
      </c>
      <c r="AU154" s="5">
        <f t="shared" si="133"/>
        <v>4.5205779635852659E-42</v>
      </c>
      <c r="AV154" s="5">
        <f t="shared" si="133"/>
        <v>3.7101119300639213E-42</v>
      </c>
      <c r="AW154" s="5">
        <f t="shared" si="133"/>
        <v>2.9796458965424801E-42</v>
      </c>
      <c r="AX154" s="5">
        <f t="shared" si="133"/>
        <v>2.3291798630210442E-42</v>
      </c>
      <c r="AY154" s="5">
        <f t="shared" si="133"/>
        <v>1.7587138294996134E-42</v>
      </c>
      <c r="AZ154" s="5">
        <f t="shared" si="133"/>
        <v>1.2682477959782422E-42</v>
      </c>
      <c r="BA154" s="5">
        <f t="shared" si="133"/>
        <v>8.5778176245681245E-43</v>
      </c>
      <c r="BB154" s="5">
        <f t="shared" si="133"/>
        <v>5.2731572893538815E-43</v>
      </c>
      <c r="BC154" s="5">
        <f t="shared" si="133"/>
        <v>2.7684969541399436E-43</v>
      </c>
      <c r="BD154" s="5">
        <f t="shared" si="133"/>
        <v>1.0638366189257097E-43</v>
      </c>
      <c r="BE154" s="5">
        <f t="shared" si="133"/>
        <v>1.5917628371152861E-44</v>
      </c>
      <c r="BF154" s="5">
        <f t="shared" si="133"/>
        <v>5.4515948497400768E-45</v>
      </c>
      <c r="BG154" s="5">
        <f t="shared" si="132"/>
        <v>7.4985561328319416E-44</v>
      </c>
      <c r="BH154" s="5">
        <f t="shared" si="132"/>
        <v>2.2451952780690763E-43</v>
      </c>
      <c r="BI154" s="5">
        <f t="shared" si="132"/>
        <v>4.5405349428550113E-43</v>
      </c>
      <c r="BJ154" s="5">
        <f t="shared" si="132"/>
        <v>7.6358746076409998E-43</v>
      </c>
      <c r="BK154" s="5">
        <f t="shared" si="132"/>
        <v>1.1531214272426525E-42</v>
      </c>
      <c r="BL154" s="5">
        <f t="shared" si="132"/>
        <v>1.6226553937212522E-42</v>
      </c>
      <c r="BM154" s="5">
        <f t="shared" si="132"/>
        <v>2.1721893601998573E-42</v>
      </c>
      <c r="BN154" s="5">
        <f t="shared" si="132"/>
        <v>2.8017233266783871E-42</v>
      </c>
      <c r="BO154" s="5">
        <f t="shared" si="132"/>
        <v>3.5112572931569936E-42</v>
      </c>
      <c r="BP154" s="5">
        <f t="shared" si="132"/>
        <v>4.3007912596356049E-42</v>
      </c>
      <c r="BQ154" s="5">
        <f t="shared" si="132"/>
        <v>5.1703252261142214E-42</v>
      </c>
      <c r="BR154" s="5">
        <f t="shared" si="132"/>
        <v>6.1198591925927242E-42</v>
      </c>
      <c r="BS154" s="5">
        <f t="shared" si="132"/>
        <v>7.1493931590713419E-42</v>
      </c>
      <c r="BT154" s="5">
        <f t="shared" si="132"/>
        <v>8.2589271255499649E-42</v>
      </c>
      <c r="BU154" s="5">
        <f t="shared" si="132"/>
        <v>9.4484610920285933E-42</v>
      </c>
      <c r="BV154" s="5">
        <f t="shared" si="137"/>
        <v>1.071799505850707E-41</v>
      </c>
      <c r="BW154" s="5">
        <f t="shared" si="137"/>
        <v>1.2067529024985532E-41</v>
      </c>
      <c r="BX154" s="5">
        <f t="shared" si="137"/>
        <v>1.3497062991464158E-41</v>
      </c>
      <c r="BY154" s="5">
        <f t="shared" si="137"/>
        <v>1.5006596957942787E-41</v>
      </c>
      <c r="BZ154" s="5">
        <f t="shared" si="137"/>
        <v>1.6596130924421227E-41</v>
      </c>
      <c r="CA154" s="5">
        <f t="shared" si="137"/>
        <v>1.8265664890899859E-41</v>
      </c>
      <c r="CB154" s="5">
        <f t="shared" si="137"/>
        <v>2.0015198857378495E-41</v>
      </c>
      <c r="CC154" s="5">
        <f t="shared" si="137"/>
        <v>2.1844732823857136E-41</v>
      </c>
      <c r="CD154" s="5">
        <f t="shared" si="137"/>
        <v>2.3754266790335549E-41</v>
      </c>
      <c r="CE154" s="5">
        <f t="shared" si="137"/>
        <v>2.5743800756814195E-41</v>
      </c>
      <c r="CF154" s="5">
        <f t="shared" si="137"/>
        <v>2.7813334723292842E-41</v>
      </c>
      <c r="CG154" s="5">
        <f t="shared" si="137"/>
        <v>2.9962868689771232E-41</v>
      </c>
      <c r="CH154" s="5">
        <f t="shared" si="137"/>
        <v>3.2192402656249882E-41</v>
      </c>
      <c r="CI154" s="5">
        <f t="shared" si="137"/>
        <v>3.4501936622728535E-41</v>
      </c>
      <c r="CJ154" s="5">
        <f t="shared" si="137"/>
        <v>3.6891470589207193E-41</v>
      </c>
      <c r="CK154" s="5">
        <f t="shared" si="137"/>
        <v>3.9361004555685558E-41</v>
      </c>
      <c r="CL154" s="5">
        <f t="shared" si="136"/>
        <v>4.191053852216422E-41</v>
      </c>
      <c r="CM154" s="5">
        <f t="shared" si="136"/>
        <v>4.4540072488642883E-41</v>
      </c>
      <c r="CN154" s="5">
        <f t="shared" si="136"/>
        <v>4.7249606455121558E-41</v>
      </c>
      <c r="CO154" s="5">
        <f t="shared" si="136"/>
        <v>5.0039140421599893E-41</v>
      </c>
      <c r="CP154" s="5">
        <f t="shared" si="136"/>
        <v>5.2908674388078561E-41</v>
      </c>
      <c r="CQ154" s="5">
        <f t="shared" si="136"/>
        <v>5.5858208354557246E-41</v>
      </c>
      <c r="CR154" s="5">
        <f t="shared" si="136"/>
        <v>5.8887742321035927E-41</v>
      </c>
      <c r="CS154" s="5">
        <f t="shared" si="136"/>
        <v>6.1997276287514238E-41</v>
      </c>
      <c r="CT154" s="5">
        <f t="shared" si="136"/>
        <v>6.5186810253992922E-41</v>
      </c>
      <c r="CU154" s="5">
        <f t="shared" si="136"/>
        <v>6.8456344220471613E-41</v>
      </c>
      <c r="CV154" s="5">
        <f t="shared" si="136"/>
        <v>7.1805878186949892E-41</v>
      </c>
      <c r="CW154" s="5">
        <f t="shared" si="136"/>
        <v>7.5235412153428586E-41</v>
      </c>
      <c r="CX154" s="5">
        <f t="shared" si="136"/>
        <v>7.8744946119907277E-41</v>
      </c>
      <c r="CY154" s="5">
        <f t="shared" si="136"/>
        <v>8.2334480086385984E-41</v>
      </c>
      <c r="CZ154" s="5">
        <f t="shared" si="136"/>
        <v>8.6004014052864239E-41</v>
      </c>
      <c r="DA154" s="5">
        <f t="shared" si="135"/>
        <v>8.9753548019342949E-41</v>
      </c>
      <c r="DB154" s="5">
        <f t="shared" si="135"/>
        <v>9.3583081985821645E-41</v>
      </c>
      <c r="DC154" s="5">
        <f t="shared" si="135"/>
        <v>9.7492615952300369E-41</v>
      </c>
      <c r="DD154" s="5">
        <f t="shared" si="135"/>
        <v>1.0148214991877859E-40</v>
      </c>
      <c r="DE154" s="5">
        <f t="shared" si="135"/>
        <v>1.0555168388525731E-40</v>
      </c>
      <c r="DF154" s="5">
        <f t="shared" si="135"/>
        <v>1.0970121785173603E-40</v>
      </c>
      <c r="DG154" s="5">
        <f t="shared" si="135"/>
        <v>1.1393075181821425E-40</v>
      </c>
      <c r="DH154" s="5">
        <f t="shared" si="135"/>
        <v>1.1824028578469296E-40</v>
      </c>
    </row>
    <row r="155" spans="2:112" x14ac:dyDescent="0.25">
      <c r="B155" s="5">
        <f>'goccia (19)'!S16</f>
        <v>9.434724096185721E-19</v>
      </c>
      <c r="D155">
        <f t="shared" si="131"/>
        <v>195</v>
      </c>
      <c r="E155" s="5">
        <f t="shared" si="124"/>
        <v>9.434724096185721E-19</v>
      </c>
      <c r="F155" s="107">
        <f t="shared" si="125"/>
        <v>9.4347240961857217</v>
      </c>
      <c r="G155" s="35"/>
      <c r="H155" s="100">
        <f t="shared" si="126"/>
        <v>1.5724540160309536E-19</v>
      </c>
      <c r="I155" s="35"/>
      <c r="J155" s="6"/>
      <c r="L155" s="5">
        <f t="shared" si="130"/>
        <v>5.2495844390136832E-41</v>
      </c>
      <c r="M155" s="5">
        <f t="shared" si="130"/>
        <v>4.9637683748898597E-41</v>
      </c>
      <c r="N155" s="5">
        <f t="shared" si="130"/>
        <v>4.6859523107660695E-41</v>
      </c>
      <c r="O155" s="5">
        <f t="shared" si="130"/>
        <v>4.4161362466422458E-41</v>
      </c>
      <c r="P155" s="5">
        <f t="shared" si="130"/>
        <v>4.1543201825184223E-41</v>
      </c>
      <c r="Q155" s="5">
        <f t="shared" si="130"/>
        <v>3.9005041183945999E-41</v>
      </c>
      <c r="R155" s="5">
        <f t="shared" si="130"/>
        <v>3.6546880542708068E-41</v>
      </c>
      <c r="S155" s="5">
        <f t="shared" si="130"/>
        <v>3.4168719901469842E-41</v>
      </c>
      <c r="T155" s="5">
        <f t="shared" si="130"/>
        <v>3.1870559260231623E-41</v>
      </c>
      <c r="U155" s="5">
        <f t="shared" si="130"/>
        <v>2.9652398618993405E-41</v>
      </c>
      <c r="V155" s="5">
        <f t="shared" si="130"/>
        <v>2.7514237977755449E-41</v>
      </c>
      <c r="W155" s="5">
        <f t="shared" si="130"/>
        <v>2.5456077336517235E-41</v>
      </c>
      <c r="X155" s="5">
        <f t="shared" si="130"/>
        <v>2.3477916695279027E-41</v>
      </c>
      <c r="Y155" s="5">
        <f t="shared" si="130"/>
        <v>2.1579756054040825E-41</v>
      </c>
      <c r="Z155" s="5">
        <f t="shared" si="130"/>
        <v>1.976159541280284E-41</v>
      </c>
      <c r="AA155" s="5">
        <f t="shared" si="130"/>
        <v>1.8023434771564639E-41</v>
      </c>
      <c r="AB155" s="5">
        <f t="shared" si="129"/>
        <v>1.636527413032644E-41</v>
      </c>
      <c r="AC155" s="5">
        <f t="shared" si="129"/>
        <v>1.4787113489088433E-41</v>
      </c>
      <c r="AD155" s="5">
        <f t="shared" si="129"/>
        <v>1.328895284785024E-41</v>
      </c>
      <c r="AE155" s="5">
        <f t="shared" si="129"/>
        <v>1.1870792206612047E-41</v>
      </c>
      <c r="AF155" s="5">
        <f t="shared" si="129"/>
        <v>1.0532631565373862E-41</v>
      </c>
      <c r="AG155" s="5">
        <f t="shared" si="129"/>
        <v>9.2744709241358282E-42</v>
      </c>
      <c r="AH155" s="5">
        <f t="shared" si="129"/>
        <v>8.0963102828976444E-42</v>
      </c>
      <c r="AI155" s="5">
        <f t="shared" si="129"/>
        <v>6.9981496416594647E-42</v>
      </c>
      <c r="AJ155" s="5">
        <f t="shared" si="129"/>
        <v>5.9799890004212916E-42</v>
      </c>
      <c r="AK155" s="5">
        <f t="shared" si="129"/>
        <v>5.0418283591832309E-42</v>
      </c>
      <c r="AL155" s="5">
        <f t="shared" si="129"/>
        <v>4.1836677179450583E-42</v>
      </c>
      <c r="AM155" s="5">
        <f t="shared" si="129"/>
        <v>3.4055070767068911E-42</v>
      </c>
      <c r="AN155" s="5">
        <f t="shared" si="129"/>
        <v>2.7073464354688078E-42</v>
      </c>
      <c r="AO155" s="5">
        <f t="shared" si="129"/>
        <v>2.0891857942306414E-42</v>
      </c>
      <c r="AP155" s="5">
        <f t="shared" si="129"/>
        <v>1.5510251529924803E-42</v>
      </c>
      <c r="AQ155" s="5">
        <f t="shared" si="133"/>
        <v>1.0928645117543242E-42</v>
      </c>
      <c r="AR155" s="5">
        <f t="shared" si="133"/>
        <v>7.147038705162144E-43</v>
      </c>
      <c r="AS155" s="5">
        <f t="shared" si="133"/>
        <v>4.1654322927805953E-43</v>
      </c>
      <c r="AT155" s="5">
        <f t="shared" si="133"/>
        <v>1.9838258803990991E-43</v>
      </c>
      <c r="AU155" s="5">
        <f t="shared" si="133"/>
        <v>6.0221946801765665E-44</v>
      </c>
      <c r="AV155" s="5">
        <f t="shared" si="133"/>
        <v>2.061305563628903E-45</v>
      </c>
      <c r="AW155" s="5">
        <f t="shared" si="133"/>
        <v>2.3900664325485634E-44</v>
      </c>
      <c r="AX155" s="5">
        <f t="shared" si="133"/>
        <v>1.2574002308734767E-43</v>
      </c>
      <c r="AY155" s="5">
        <f t="shared" si="133"/>
        <v>3.0757938184921504E-43</v>
      </c>
      <c r="AZ155" s="5">
        <f t="shared" si="133"/>
        <v>5.6941874061105132E-43</v>
      </c>
      <c r="BA155" s="5">
        <f t="shared" si="133"/>
        <v>9.1125809937291976E-43</v>
      </c>
      <c r="BB155" s="5">
        <f t="shared" si="133"/>
        <v>1.3330974581347933E-42</v>
      </c>
      <c r="BC155" s="5">
        <f t="shared" si="133"/>
        <v>1.834936816896607E-42</v>
      </c>
      <c r="BD155" s="5">
        <f t="shared" si="133"/>
        <v>2.4167761756584818E-42</v>
      </c>
      <c r="BE155" s="5">
        <f t="shared" si="133"/>
        <v>3.078615534420362E-42</v>
      </c>
      <c r="BF155" s="5">
        <f t="shared" si="133"/>
        <v>3.8204548931822472E-42</v>
      </c>
      <c r="BG155" s="5">
        <f t="shared" si="132"/>
        <v>4.6422942519440339E-42</v>
      </c>
      <c r="BH155" s="5">
        <f t="shared" si="132"/>
        <v>5.5441336107059202E-42</v>
      </c>
      <c r="BI155" s="5">
        <f t="shared" si="132"/>
        <v>6.5259729694678112E-42</v>
      </c>
      <c r="BJ155" s="5">
        <f t="shared" si="132"/>
        <v>7.5878123282297082E-42</v>
      </c>
      <c r="BK155" s="5">
        <f t="shared" si="132"/>
        <v>8.7296516869914691E-42</v>
      </c>
      <c r="BL155" s="5">
        <f t="shared" si="132"/>
        <v>9.9514910457533666E-42</v>
      </c>
      <c r="BM155" s="5">
        <f t="shared" si="132"/>
        <v>1.1253330404515269E-41</v>
      </c>
      <c r="BN155" s="5">
        <f t="shared" si="132"/>
        <v>1.2635169763277008E-41</v>
      </c>
      <c r="BO155" s="5">
        <f t="shared" si="132"/>
        <v>1.4097009122038911E-41</v>
      </c>
      <c r="BP155" s="5">
        <f t="shared" si="132"/>
        <v>1.5638848480800821E-41</v>
      </c>
      <c r="BQ155" s="5">
        <f t="shared" si="132"/>
        <v>1.7260687839562735E-41</v>
      </c>
      <c r="BR155" s="5">
        <f t="shared" si="132"/>
        <v>1.8962527198324447E-41</v>
      </c>
      <c r="BS155" s="5">
        <f t="shared" si="132"/>
        <v>2.0744366557086362E-41</v>
      </c>
      <c r="BT155" s="5">
        <f t="shared" si="132"/>
        <v>2.2606205915848283E-41</v>
      </c>
      <c r="BU155" s="5">
        <f t="shared" si="132"/>
        <v>2.454804527461021E-41</v>
      </c>
      <c r="BV155" s="5">
        <f t="shared" si="137"/>
        <v>2.6569884633371895E-41</v>
      </c>
      <c r="BW155" s="5">
        <f t="shared" si="137"/>
        <v>2.8671723992133561E-41</v>
      </c>
      <c r="BX155" s="5">
        <f t="shared" si="137"/>
        <v>3.0853563350895488E-41</v>
      </c>
      <c r="BY155" s="5">
        <f t="shared" si="137"/>
        <v>3.3115402709657411E-41</v>
      </c>
      <c r="BZ155" s="5">
        <f t="shared" si="137"/>
        <v>3.5457242068419061E-41</v>
      </c>
      <c r="CA155" s="5">
        <f t="shared" si="137"/>
        <v>3.7879081427180988E-41</v>
      </c>
      <c r="CB155" s="5">
        <f t="shared" si="137"/>
        <v>4.0380920785942926E-41</v>
      </c>
      <c r="CC155" s="5">
        <f t="shared" si="137"/>
        <v>4.2962760144704866E-41</v>
      </c>
      <c r="CD155" s="5">
        <f t="shared" si="137"/>
        <v>4.5624599503466487E-41</v>
      </c>
      <c r="CE155" s="5">
        <f t="shared" si="137"/>
        <v>4.8366438862228429E-41</v>
      </c>
      <c r="CF155" s="5">
        <f t="shared" si="137"/>
        <v>5.1188278220990369E-41</v>
      </c>
      <c r="CG155" s="5">
        <f t="shared" si="137"/>
        <v>5.4090117579751968E-41</v>
      </c>
      <c r="CH155" s="5">
        <f t="shared" si="137"/>
        <v>5.7071956938513921E-41</v>
      </c>
      <c r="CI155" s="5">
        <f t="shared" si="137"/>
        <v>6.013379629727587E-41</v>
      </c>
      <c r="CJ155" s="5">
        <f t="shared" si="137"/>
        <v>6.3275635656037825E-41</v>
      </c>
      <c r="CK155" s="5">
        <f t="shared" si="137"/>
        <v>6.64974750147994E-41</v>
      </c>
      <c r="CL155" s="5">
        <f t="shared" si="136"/>
        <v>6.9799314373561359E-41</v>
      </c>
      <c r="CM155" s="5">
        <f t="shared" si="136"/>
        <v>7.3181153732323324E-41</v>
      </c>
      <c r="CN155" s="5">
        <f t="shared" si="136"/>
        <v>7.6642993091085296E-41</v>
      </c>
      <c r="CO155" s="5">
        <f t="shared" si="136"/>
        <v>8.0184832449846836E-41</v>
      </c>
      <c r="CP155" s="5">
        <f t="shared" si="136"/>
        <v>8.3806671808608801E-41</v>
      </c>
      <c r="CQ155" s="5">
        <f t="shared" si="136"/>
        <v>8.7508511167370782E-41</v>
      </c>
      <c r="CR155" s="5">
        <f t="shared" si="136"/>
        <v>9.129035052613276E-41</v>
      </c>
      <c r="CS155" s="5">
        <f t="shared" si="136"/>
        <v>9.5152189884894276E-41</v>
      </c>
      <c r="CT155" s="5">
        <f t="shared" si="136"/>
        <v>9.9094029243656267E-41</v>
      </c>
      <c r="CU155" s="5">
        <f t="shared" si="136"/>
        <v>1.0311586860241824E-40</v>
      </c>
      <c r="CV155" s="5">
        <f t="shared" si="136"/>
        <v>1.0721770796117974E-40</v>
      </c>
      <c r="CW155" s="5">
        <f t="shared" si="136"/>
        <v>1.1139954731994173E-40</v>
      </c>
      <c r="CX155" s="5">
        <f t="shared" si="136"/>
        <v>1.1566138667870373E-40</v>
      </c>
      <c r="CY155" s="5">
        <f t="shared" si="136"/>
        <v>1.2000322603746573E-40</v>
      </c>
      <c r="CZ155" s="5">
        <f t="shared" si="136"/>
        <v>1.2442506539622719E-40</v>
      </c>
      <c r="DA155" s="5">
        <f t="shared" si="135"/>
        <v>1.2892690475498919E-40</v>
      </c>
      <c r="DB155" s="5">
        <f t="shared" si="135"/>
        <v>1.3350874411375119E-40</v>
      </c>
      <c r="DC155" s="5">
        <f t="shared" si="135"/>
        <v>1.381705834725132E-40</v>
      </c>
      <c r="DD155" s="5">
        <f t="shared" si="135"/>
        <v>1.4291242283127465E-40</v>
      </c>
      <c r="DE155" s="5">
        <f t="shared" si="135"/>
        <v>1.4773426219003667E-40</v>
      </c>
      <c r="DF155" s="5">
        <f t="shared" si="135"/>
        <v>1.5263610154879868E-40</v>
      </c>
      <c r="DG155" s="5">
        <f t="shared" si="135"/>
        <v>1.576179409075601E-40</v>
      </c>
      <c r="DH155" s="5">
        <f t="shared" si="135"/>
        <v>1.6267978026632211E-40</v>
      </c>
    </row>
    <row r="156" spans="2:112" x14ac:dyDescent="0.25">
      <c r="B156" s="5">
        <f>'goccia (19)'!S17</f>
        <v>9.2647961421594495E-19</v>
      </c>
      <c r="D156">
        <f t="shared" si="131"/>
        <v>196</v>
      </c>
      <c r="E156" s="5">
        <f t="shared" si="124"/>
        <v>9.2647961421594495E-19</v>
      </c>
      <c r="F156" s="107">
        <f t="shared" si="125"/>
        <v>9.2647961421594491</v>
      </c>
      <c r="G156" s="35"/>
      <c r="H156" s="100">
        <f t="shared" si="126"/>
        <v>1.5441326903599083E-19</v>
      </c>
      <c r="I156" s="35"/>
      <c r="J156" s="6"/>
      <c r="L156" s="5">
        <f t="shared" si="130"/>
        <v>1.9476943584035492E-41</v>
      </c>
      <c r="M156" s="5">
        <f t="shared" si="130"/>
        <v>1.7751635969639101E-41</v>
      </c>
      <c r="N156" s="5">
        <f t="shared" si="130"/>
        <v>1.6106328355242908E-41</v>
      </c>
      <c r="O156" s="5">
        <f t="shared" si="130"/>
        <v>1.454102074084652E-41</v>
      </c>
      <c r="P156" s="5">
        <f t="shared" si="130"/>
        <v>1.3055713126450133E-41</v>
      </c>
      <c r="Q156" s="5">
        <f t="shared" si="130"/>
        <v>1.1650405512053756E-41</v>
      </c>
      <c r="R156" s="5">
        <f t="shared" si="130"/>
        <v>1.0325097897657536E-41</v>
      </c>
      <c r="S156" s="5">
        <f t="shared" si="130"/>
        <v>9.0797902832611579E-42</v>
      </c>
      <c r="T156" s="5">
        <f t="shared" si="130"/>
        <v>7.9144826688647852E-42</v>
      </c>
      <c r="U156" s="5">
        <f t="shared" si="130"/>
        <v>6.8291750544684179E-42</v>
      </c>
      <c r="V156" s="5">
        <f t="shared" si="130"/>
        <v>5.8238674400721719E-42</v>
      </c>
      <c r="W156" s="5">
        <f t="shared" si="130"/>
        <v>4.898559825675805E-42</v>
      </c>
      <c r="X156" s="5">
        <f t="shared" si="130"/>
        <v>4.0532522112794441E-42</v>
      </c>
      <c r="Y156" s="5">
        <f t="shared" si="130"/>
        <v>3.287944596883088E-42</v>
      </c>
      <c r="Z156" s="5">
        <f t="shared" si="130"/>
        <v>2.6026369824868152E-42</v>
      </c>
      <c r="AA156" s="5">
        <f t="shared" si="130"/>
        <v>1.9973293680904605E-42</v>
      </c>
      <c r="AB156" s="5">
        <f t="shared" si="129"/>
        <v>1.4720217536941108E-42</v>
      </c>
      <c r="AC156" s="5">
        <f t="shared" si="129"/>
        <v>1.0267141392978153E-42</v>
      </c>
      <c r="AD156" s="5">
        <f t="shared" si="129"/>
        <v>6.614065249014667E-43</v>
      </c>
      <c r="AE156" s="5">
        <f t="shared" si="129"/>
        <v>3.7609891050512339E-43</v>
      </c>
      <c r="AF156" s="5">
        <f t="shared" si="129"/>
        <v>1.7079129610878545E-43</v>
      </c>
      <c r="AG156" s="5">
        <f t="shared" si="129"/>
        <v>4.548368171246306E-44</v>
      </c>
      <c r="AH156" s="5">
        <f t="shared" si="129"/>
        <v>1.7606731612608412E-46</v>
      </c>
      <c r="AI156" s="5">
        <f t="shared" si="129"/>
        <v>3.4868452919794422E-44</v>
      </c>
      <c r="AJ156" s="5">
        <f t="shared" si="129"/>
        <v>1.4956083852346806E-43</v>
      </c>
      <c r="AK156" s="5">
        <f t="shared" si="129"/>
        <v>3.4425322412711878E-43</v>
      </c>
      <c r="AL156" s="5">
        <f t="shared" si="129"/>
        <v>6.189456097307934E-43</v>
      </c>
      <c r="AM156" s="5">
        <f t="shared" si="129"/>
        <v>9.7363799533447341E-43</v>
      </c>
      <c r="AN156" s="5">
        <f t="shared" si="129"/>
        <v>1.4083303809381015E-42</v>
      </c>
      <c r="AO156" s="5">
        <f t="shared" si="129"/>
        <v>1.9230227665417824E-42</v>
      </c>
      <c r="AP156" s="5">
        <f t="shared" si="129"/>
        <v>2.5177151521454686E-42</v>
      </c>
      <c r="AQ156" s="5">
        <f t="shared" si="133"/>
        <v>3.1924075377491605E-42</v>
      </c>
      <c r="AR156" s="5">
        <f t="shared" si="133"/>
        <v>3.9470999233527612E-42</v>
      </c>
      <c r="AS156" s="5">
        <f t="shared" si="133"/>
        <v>4.7817923089564539E-42</v>
      </c>
      <c r="AT156" s="5">
        <f t="shared" si="133"/>
        <v>5.696484694560152E-42</v>
      </c>
      <c r="AU156" s="5">
        <f t="shared" si="133"/>
        <v>6.6911770801638554E-42</v>
      </c>
      <c r="AV156" s="5">
        <f t="shared" si="133"/>
        <v>7.7658694657674296E-42</v>
      </c>
      <c r="AW156" s="5">
        <f t="shared" si="133"/>
        <v>8.9205618513711342E-42</v>
      </c>
      <c r="AX156" s="5">
        <f t="shared" si="133"/>
        <v>1.0155254236974843E-41</v>
      </c>
      <c r="AY156" s="5">
        <f t="shared" si="133"/>
        <v>1.1469946622578558E-41</v>
      </c>
      <c r="AZ156" s="5">
        <f t="shared" si="133"/>
        <v>1.2864639008182106E-41</v>
      </c>
      <c r="BA156" s="5">
        <f t="shared" si="133"/>
        <v>1.4339331393785822E-41</v>
      </c>
      <c r="BB156" s="5">
        <f t="shared" si="133"/>
        <v>1.5894023779389542E-41</v>
      </c>
      <c r="BC156" s="5">
        <f t="shared" si="133"/>
        <v>1.7528716164993067E-41</v>
      </c>
      <c r="BD156" s="5">
        <f t="shared" si="133"/>
        <v>1.924340855059679E-41</v>
      </c>
      <c r="BE156" s="5">
        <f t="shared" si="133"/>
        <v>2.1038100936200517E-41</v>
      </c>
      <c r="BF156" s="5">
        <f t="shared" si="133"/>
        <v>2.291279332180425E-41</v>
      </c>
      <c r="BG156" s="5">
        <f t="shared" si="132"/>
        <v>2.4867485707407746E-41</v>
      </c>
      <c r="BH156" s="5">
        <f t="shared" si="132"/>
        <v>2.6902178093011479E-41</v>
      </c>
      <c r="BI156" s="5">
        <f t="shared" si="132"/>
        <v>2.901687047861522E-41</v>
      </c>
      <c r="BJ156" s="5">
        <f t="shared" si="132"/>
        <v>3.1211562864218962E-41</v>
      </c>
      <c r="BK156" s="5">
        <f t="shared" si="132"/>
        <v>3.3486255249822436E-41</v>
      </c>
      <c r="BL156" s="5">
        <f t="shared" si="132"/>
        <v>3.5840947635426181E-41</v>
      </c>
      <c r="BM156" s="5">
        <f t="shared" si="132"/>
        <v>3.8275640021029933E-41</v>
      </c>
      <c r="BN156" s="5">
        <f t="shared" si="132"/>
        <v>4.079033240663338E-41</v>
      </c>
      <c r="BO156" s="5">
        <f t="shared" si="132"/>
        <v>4.338502479223713E-41</v>
      </c>
      <c r="BP156" s="5">
        <f t="shared" si="132"/>
        <v>4.6059717177840886E-41</v>
      </c>
      <c r="BQ156" s="5">
        <f t="shared" si="132"/>
        <v>4.8814409563444649E-41</v>
      </c>
      <c r="BR156" s="5">
        <f t="shared" si="132"/>
        <v>5.1649101949048072E-41</v>
      </c>
      <c r="BS156" s="5">
        <f t="shared" si="132"/>
        <v>5.4563794334651838E-41</v>
      </c>
      <c r="BT156" s="5">
        <f t="shared" si="132"/>
        <v>5.75584867202556E-41</v>
      </c>
      <c r="BU156" s="5">
        <f t="shared" si="132"/>
        <v>6.063317910585938E-41</v>
      </c>
      <c r="BV156" s="5">
        <f t="shared" si="137"/>
        <v>6.3787871491462768E-41</v>
      </c>
      <c r="BW156" s="5">
        <f t="shared" si="137"/>
        <v>6.7022563877066152E-41</v>
      </c>
      <c r="BX156" s="5">
        <f t="shared" si="137"/>
        <v>7.0337256262669921E-41</v>
      </c>
      <c r="BY156" s="5">
        <f t="shared" si="137"/>
        <v>7.3731948648273696E-41</v>
      </c>
      <c r="BZ156" s="5">
        <f t="shared" si="137"/>
        <v>7.720664103387706E-41</v>
      </c>
      <c r="CA156" s="5">
        <f t="shared" si="137"/>
        <v>8.0761333419480838E-41</v>
      </c>
      <c r="CB156" s="5">
        <f t="shared" si="137"/>
        <v>8.4396025805084612E-41</v>
      </c>
      <c r="CC156" s="5">
        <f t="shared" si="137"/>
        <v>8.8110718190688404E-41</v>
      </c>
      <c r="CD156" s="5">
        <f t="shared" si="137"/>
        <v>9.1905410576291733E-41</v>
      </c>
      <c r="CE156" s="5">
        <f t="shared" si="137"/>
        <v>9.5780102961895517E-41</v>
      </c>
      <c r="CF156" s="5">
        <f t="shared" si="137"/>
        <v>9.9734795347499308E-41</v>
      </c>
      <c r="CG156" s="5">
        <f t="shared" si="137"/>
        <v>1.0376948773310264E-40</v>
      </c>
      <c r="CH156" s="5">
        <f t="shared" si="137"/>
        <v>1.0788418011870642E-40</v>
      </c>
      <c r="CI156" s="5">
        <f t="shared" si="137"/>
        <v>1.1207887250431023E-40</v>
      </c>
      <c r="CJ156" s="5">
        <f t="shared" si="137"/>
        <v>1.1635356488991403E-40</v>
      </c>
      <c r="CK156" s="5">
        <f t="shared" si="137"/>
        <v>1.207082572755173E-40</v>
      </c>
      <c r="CL156" s="5">
        <f t="shared" si="136"/>
        <v>1.2514294966112111E-40</v>
      </c>
      <c r="CM156" s="5">
        <f t="shared" si="136"/>
        <v>1.2965764204672493E-40</v>
      </c>
      <c r="CN156" s="5">
        <f t="shared" si="136"/>
        <v>1.3425233443232875E-40</v>
      </c>
      <c r="CO156" s="5">
        <f t="shared" si="136"/>
        <v>1.3892702681793199E-40</v>
      </c>
      <c r="CP156" s="5">
        <f t="shared" si="136"/>
        <v>1.4368171920353583E-40</v>
      </c>
      <c r="CQ156" s="5">
        <f t="shared" si="136"/>
        <v>1.4851641158913965E-40</v>
      </c>
      <c r="CR156" s="5">
        <f t="shared" si="136"/>
        <v>1.5343110397474346E-40</v>
      </c>
      <c r="CS156" s="5">
        <f t="shared" si="136"/>
        <v>1.584257963603467E-40</v>
      </c>
      <c r="CT156" s="5">
        <f t="shared" si="136"/>
        <v>1.6350048874595053E-40</v>
      </c>
      <c r="CU156" s="5">
        <f t="shared" si="136"/>
        <v>1.6865518113155435E-40</v>
      </c>
      <c r="CV156" s="5">
        <f t="shared" si="136"/>
        <v>1.7388987351715756E-40</v>
      </c>
      <c r="CW156" s="5">
        <f t="shared" si="136"/>
        <v>1.792045659027614E-40</v>
      </c>
      <c r="CX156" s="5">
        <f t="shared" si="136"/>
        <v>1.8459925828836523E-40</v>
      </c>
      <c r="CY156" s="5">
        <f t="shared" si="136"/>
        <v>1.900739506739691E-40</v>
      </c>
      <c r="CZ156" s="5">
        <f t="shared" si="136"/>
        <v>1.9562864305957227E-40</v>
      </c>
      <c r="DA156" s="5">
        <f t="shared" si="135"/>
        <v>2.7875383958572032E-40</v>
      </c>
      <c r="DB156" s="5">
        <f t="shared" si="135"/>
        <v>2.7211547044844454E-40</v>
      </c>
      <c r="DC156" s="5">
        <f t="shared" si="135"/>
        <v>2.655571013111687E-40</v>
      </c>
      <c r="DD156" s="5">
        <f t="shared" si="135"/>
        <v>2.5907873217389367E-40</v>
      </c>
      <c r="DE156" s="5">
        <f t="shared" si="135"/>
        <v>2.5268036303661784E-40</v>
      </c>
      <c r="DF156" s="5">
        <f t="shared" si="135"/>
        <v>2.4636199389934205E-40</v>
      </c>
      <c r="DG156" s="5">
        <f t="shared" si="135"/>
        <v>2.4012362476206701E-40</v>
      </c>
      <c r="DH156" s="5">
        <f t="shared" si="135"/>
        <v>2.3396525562479118E-40</v>
      </c>
    </row>
    <row r="157" spans="2:112" x14ac:dyDescent="0.25">
      <c r="B157" s="5">
        <f>'goccia (19)'!S18</f>
        <v>9.4696323727141987E-19</v>
      </c>
      <c r="D157">
        <f t="shared" si="131"/>
        <v>197</v>
      </c>
      <c r="E157" s="5">
        <f t="shared" si="124"/>
        <v>9.4696323727141987E-19</v>
      </c>
      <c r="F157" s="107">
        <f t="shared" si="125"/>
        <v>9.469632372714198</v>
      </c>
      <c r="G157" s="35"/>
      <c r="H157" s="100">
        <f t="shared" si="126"/>
        <v>1.5782720621190331E-19</v>
      </c>
      <c r="I157" s="35"/>
      <c r="J157" s="6"/>
      <c r="L157" s="5">
        <f t="shared" si="130"/>
        <v>6.1265157083657858E-41</v>
      </c>
      <c r="M157" s="5">
        <f t="shared" si="130"/>
        <v>5.8174274598896424E-41</v>
      </c>
      <c r="N157" s="5">
        <f t="shared" si="130"/>
        <v>5.5163392114135365E-41</v>
      </c>
      <c r="O157" s="5">
        <f t="shared" si="130"/>
        <v>5.2232509629373935E-41</v>
      </c>
      <c r="P157" s="5">
        <f t="shared" si="130"/>
        <v>4.9381627144612511E-41</v>
      </c>
      <c r="Q157" s="5">
        <f t="shared" si="130"/>
        <v>4.6610744659851094E-41</v>
      </c>
      <c r="R157" s="5">
        <f t="shared" si="130"/>
        <v>4.3919862175090005E-41</v>
      </c>
      <c r="S157" s="5">
        <f t="shared" si="130"/>
        <v>4.1308979690328591E-41</v>
      </c>
      <c r="T157" s="5">
        <f t="shared" si="130"/>
        <v>3.8778097205567184E-41</v>
      </c>
      <c r="U157" s="5">
        <f t="shared" si="130"/>
        <v>3.6327214720805779E-41</v>
      </c>
      <c r="V157" s="5">
        <f t="shared" si="130"/>
        <v>3.395633223604466E-41</v>
      </c>
      <c r="W157" s="5">
        <f t="shared" si="130"/>
        <v>3.1665449751283257E-41</v>
      </c>
      <c r="X157" s="5">
        <f t="shared" si="130"/>
        <v>2.9454567266521856E-41</v>
      </c>
      <c r="Y157" s="5">
        <f t="shared" si="130"/>
        <v>2.7323684781760467E-41</v>
      </c>
      <c r="Z157" s="5">
        <f t="shared" si="130"/>
        <v>2.5272802296999318E-41</v>
      </c>
      <c r="AA157" s="5">
        <f t="shared" si="130"/>
        <v>2.3301919812237927E-41</v>
      </c>
      <c r="AB157" s="5">
        <f t="shared" si="129"/>
        <v>2.1411037327476542E-41</v>
      </c>
      <c r="AC157" s="5">
        <f t="shared" si="129"/>
        <v>1.9600154842715373E-41</v>
      </c>
      <c r="AD157" s="5">
        <f t="shared" si="129"/>
        <v>1.7869272357953988E-41</v>
      </c>
      <c r="AE157" s="5">
        <f t="shared" si="129"/>
        <v>1.6218389873192608E-41</v>
      </c>
      <c r="AF157" s="5">
        <f t="shared" si="129"/>
        <v>1.4647507388431234E-41</v>
      </c>
      <c r="AG157" s="5">
        <f t="shared" si="129"/>
        <v>1.3156624903670038E-41</v>
      </c>
      <c r="AH157" s="5">
        <f t="shared" si="129"/>
        <v>1.1745742418908665E-41</v>
      </c>
      <c r="AI157" s="5">
        <f t="shared" si="129"/>
        <v>1.0414859934147295E-41</v>
      </c>
      <c r="AJ157" s="5">
        <f t="shared" si="129"/>
        <v>9.1639774493859329E-42</v>
      </c>
      <c r="AK157" s="5">
        <f t="shared" si="129"/>
        <v>7.9930949646247108E-42</v>
      </c>
      <c r="AL157" s="5">
        <f t="shared" si="129"/>
        <v>6.9022124798633488E-42</v>
      </c>
      <c r="AM157" s="5">
        <f t="shared" si="129"/>
        <v>5.8913299951019921E-42</v>
      </c>
      <c r="AN157" s="5">
        <f t="shared" si="129"/>
        <v>4.9604475103407471E-42</v>
      </c>
      <c r="AO157" s="5">
        <f t="shared" si="129"/>
        <v>4.1095650255793916E-42</v>
      </c>
      <c r="AP157" s="5">
        <f t="shared" si="129"/>
        <v>3.3386825408180407E-42</v>
      </c>
      <c r="AQ157" s="5">
        <f t="shared" si="133"/>
        <v>2.6478000560566955E-42</v>
      </c>
      <c r="AR157" s="5">
        <f t="shared" si="133"/>
        <v>2.0369175712954245E-42</v>
      </c>
      <c r="AS157" s="5">
        <f t="shared" si="133"/>
        <v>1.5060350865340801E-42</v>
      </c>
      <c r="AT157" s="5">
        <f t="shared" si="133"/>
        <v>1.055152601772741E-42</v>
      </c>
      <c r="AU157" s="5">
        <f t="shared" si="133"/>
        <v>6.842701170114074E-43</v>
      </c>
      <c r="AV157" s="5">
        <f t="shared" si="133"/>
        <v>3.9338763225010922E-43</v>
      </c>
      <c r="AW157" s="5">
        <f t="shared" si="133"/>
        <v>1.8250514748877657E-43</v>
      </c>
      <c r="AX157" s="5">
        <f t="shared" si="133"/>
        <v>5.1622662727449189E-44</v>
      </c>
      <c r="AY157" s="5">
        <f t="shared" si="133"/>
        <v>7.4017796612713238E-46</v>
      </c>
      <c r="AZ157" s="5">
        <f t="shared" si="133"/>
        <v>2.9857693204802066E-44</v>
      </c>
      <c r="BA157" s="5">
        <f t="shared" si="133"/>
        <v>1.38975208443481E-43</v>
      </c>
      <c r="BB157" s="5">
        <f t="shared" si="133"/>
        <v>3.2809272368216525E-43</v>
      </c>
      <c r="BC157" s="5">
        <f t="shared" si="133"/>
        <v>5.9721023892081762E-43</v>
      </c>
      <c r="BD157" s="5">
        <f t="shared" si="133"/>
        <v>9.4632775415950276E-43</v>
      </c>
      <c r="BE157" s="5">
        <f t="shared" si="133"/>
        <v>1.3754452693981933E-42</v>
      </c>
      <c r="BF157" s="5">
        <f t="shared" si="133"/>
        <v>1.8845627846368891E-42</v>
      </c>
      <c r="BG157" s="5">
        <f t="shared" si="132"/>
        <v>2.4736802998755147E-42</v>
      </c>
      <c r="BH157" s="5">
        <f t="shared" si="132"/>
        <v>3.1427978151142112E-42</v>
      </c>
      <c r="BI157" s="5">
        <f t="shared" si="132"/>
        <v>3.8919153303529135E-42</v>
      </c>
      <c r="BJ157" s="5">
        <f t="shared" si="132"/>
        <v>4.721032845591621E-42</v>
      </c>
      <c r="BK157" s="5">
        <f t="shared" si="132"/>
        <v>5.6301503608302199E-42</v>
      </c>
      <c r="BL157" s="5">
        <f t="shared" si="132"/>
        <v>6.6192678760689279E-42</v>
      </c>
      <c r="BM157" s="5">
        <f t="shared" si="132"/>
        <v>7.6883853913076426E-42</v>
      </c>
      <c r="BN157" s="5">
        <f t="shared" si="132"/>
        <v>8.8375029065462173E-42</v>
      </c>
      <c r="BO157" s="5">
        <f t="shared" si="132"/>
        <v>1.0066620421784932E-41</v>
      </c>
      <c r="BP157" s="5">
        <f t="shared" si="132"/>
        <v>1.1375737937023653E-41</v>
      </c>
      <c r="BQ157" s="5">
        <f t="shared" si="132"/>
        <v>1.2764855452262378E-41</v>
      </c>
      <c r="BR157" s="5">
        <f t="shared" si="132"/>
        <v>1.4233972967500927E-41</v>
      </c>
      <c r="BS157" s="5">
        <f t="shared" si="132"/>
        <v>1.5783090482739653E-41</v>
      </c>
      <c r="BT157" s="5">
        <f t="shared" si="132"/>
        <v>1.7412207997978386E-41</v>
      </c>
      <c r="BU157" s="5">
        <f t="shared" si="132"/>
        <v>1.9121325513217123E-41</v>
      </c>
      <c r="BV157" s="5">
        <f t="shared" si="137"/>
        <v>2.0910443028455645E-41</v>
      </c>
      <c r="BW157" s="5">
        <f t="shared" si="137"/>
        <v>2.2779560543694153E-41</v>
      </c>
      <c r="BX157" s="5">
        <f t="shared" si="137"/>
        <v>2.4728678058932884E-41</v>
      </c>
      <c r="BY157" s="5">
        <f t="shared" si="137"/>
        <v>2.6757795574171625E-41</v>
      </c>
      <c r="BZ157" s="5">
        <f t="shared" si="137"/>
        <v>2.8866913089410112E-41</v>
      </c>
      <c r="CA157" s="5">
        <f t="shared" si="137"/>
        <v>3.105603060464885E-41</v>
      </c>
      <c r="CB157" s="5">
        <f t="shared" si="137"/>
        <v>3.3325148119887596E-41</v>
      </c>
      <c r="CC157" s="5">
        <f t="shared" si="137"/>
        <v>3.5674265635126347E-41</v>
      </c>
      <c r="CD157" s="5">
        <f t="shared" si="137"/>
        <v>3.8103383150364805E-41</v>
      </c>
      <c r="CE157" s="5">
        <f t="shared" si="137"/>
        <v>4.061250066560356E-41</v>
      </c>
      <c r="CF157" s="5">
        <f t="shared" si="137"/>
        <v>4.3201618180842316E-41</v>
      </c>
      <c r="CG157" s="5">
        <f t="shared" si="137"/>
        <v>4.5870735696080753E-41</v>
      </c>
      <c r="CH157" s="5">
        <f t="shared" si="137"/>
        <v>4.8619853211319512E-41</v>
      </c>
      <c r="CI157" s="5">
        <f t="shared" si="137"/>
        <v>5.1448970726558273E-41</v>
      </c>
      <c r="CJ157" s="5">
        <f t="shared" si="137"/>
        <v>5.435808824179704E-41</v>
      </c>
      <c r="CK157" s="5">
        <f t="shared" si="137"/>
        <v>5.7347205757035447E-41</v>
      </c>
      <c r="CL157" s="5">
        <f t="shared" si="136"/>
        <v>6.0416323272274218E-41</v>
      </c>
      <c r="CM157" s="5">
        <f t="shared" si="136"/>
        <v>6.3565440787512995E-41</v>
      </c>
      <c r="CN157" s="5">
        <f t="shared" si="136"/>
        <v>6.6794558302751779E-41</v>
      </c>
      <c r="CO157" s="5">
        <f t="shared" si="136"/>
        <v>7.0103675817990161E-41</v>
      </c>
      <c r="CP157" s="5">
        <f t="shared" si="136"/>
        <v>7.3492793333228938E-41</v>
      </c>
      <c r="CQ157" s="5">
        <f t="shared" si="136"/>
        <v>7.6961910848467721E-41</v>
      </c>
      <c r="CR157" s="5">
        <f t="shared" si="136"/>
        <v>8.0511028363706511E-41</v>
      </c>
      <c r="CS157" s="5">
        <f t="shared" si="136"/>
        <v>8.4140145878944869E-41</v>
      </c>
      <c r="CT157" s="5">
        <f t="shared" si="136"/>
        <v>8.7849263394183662E-41</v>
      </c>
      <c r="CU157" s="5">
        <f t="shared" si="136"/>
        <v>9.1638380909422461E-41</v>
      </c>
      <c r="CV157" s="5">
        <f t="shared" si="136"/>
        <v>9.5507498424660788E-41</v>
      </c>
      <c r="CW157" s="5">
        <f t="shared" si="136"/>
        <v>9.9456615939899591E-41</v>
      </c>
      <c r="CX157" s="5">
        <f t="shared" si="136"/>
        <v>1.034857334551384E-40</v>
      </c>
      <c r="CY157" s="5">
        <f t="shared" si="136"/>
        <v>1.0759485097037722E-40</v>
      </c>
      <c r="CZ157" s="5">
        <f t="shared" si="136"/>
        <v>1.1178396848561551E-40</v>
      </c>
      <c r="DA157" s="5">
        <f t="shared" si="135"/>
        <v>1.1605308600085432E-40</v>
      </c>
      <c r="DB157" s="5">
        <f t="shared" si="135"/>
        <v>1.2040220351609313E-40</v>
      </c>
      <c r="DC157" s="5">
        <f t="shared" si="135"/>
        <v>1.2483132103133195E-40</v>
      </c>
      <c r="DD157" s="5">
        <f t="shared" si="135"/>
        <v>1.2934043854657023E-40</v>
      </c>
      <c r="DE157" s="5">
        <f t="shared" si="135"/>
        <v>1.3392955606180907E-40</v>
      </c>
      <c r="DF157" s="5">
        <f t="shared" si="135"/>
        <v>1.3859867357704789E-40</v>
      </c>
      <c r="DG157" s="5">
        <f t="shared" si="135"/>
        <v>1.4334779109228614E-40</v>
      </c>
      <c r="DH157" s="5">
        <f t="shared" si="135"/>
        <v>1.4817690860752498E-40</v>
      </c>
    </row>
    <row r="158" spans="2:112" x14ac:dyDescent="0.25">
      <c r="B158" s="5">
        <f>'goccia (19)'!S19</f>
        <v>9.9937624376924521E-19</v>
      </c>
      <c r="D158">
        <f t="shared" si="131"/>
        <v>198</v>
      </c>
      <c r="E158" s="5">
        <f t="shared" si="124"/>
        <v>9.9937624376924521E-19</v>
      </c>
      <c r="F158" s="107">
        <f t="shared" si="125"/>
        <v>9.9937624376924514</v>
      </c>
      <c r="G158" s="35"/>
      <c r="H158" s="100">
        <f t="shared" si="126"/>
        <v>1.4276803482417789E-19</v>
      </c>
      <c r="I158" s="35"/>
      <c r="J158" s="6"/>
      <c r="L158" s="5">
        <f t="shared" si="130"/>
        <v>5.2301320304303612E-41</v>
      </c>
      <c r="M158" s="5">
        <f t="shared" si="130"/>
        <v>5.5234106374632548E-41</v>
      </c>
      <c r="N158" s="5">
        <f t="shared" si="130"/>
        <v>5.8246892444961134E-41</v>
      </c>
      <c r="O158" s="5">
        <f t="shared" si="130"/>
        <v>6.1339678515290073E-41</v>
      </c>
      <c r="P158" s="5">
        <f t="shared" si="130"/>
        <v>6.4512464585619019E-41</v>
      </c>
      <c r="Q158" s="5">
        <f t="shared" si="130"/>
        <v>6.7765250655947971E-41</v>
      </c>
      <c r="R158" s="5">
        <f t="shared" si="130"/>
        <v>7.1098036726276522E-41</v>
      </c>
      <c r="S158" s="5">
        <f t="shared" si="130"/>
        <v>7.4510822796605467E-41</v>
      </c>
      <c r="T158" s="5">
        <f t="shared" si="130"/>
        <v>7.8003608866934429E-41</v>
      </c>
      <c r="U158" s="5">
        <f t="shared" si="130"/>
        <v>8.1576394937263387E-41</v>
      </c>
      <c r="V158" s="5">
        <f t="shared" si="130"/>
        <v>8.5229181007591914E-41</v>
      </c>
      <c r="W158" s="5">
        <f t="shared" si="130"/>
        <v>8.8961967077920875E-41</v>
      </c>
      <c r="X158" s="5">
        <f t="shared" si="130"/>
        <v>9.2774753148249843E-41</v>
      </c>
      <c r="Y158" s="5">
        <f t="shared" si="130"/>
        <v>9.6667539218578818E-41</v>
      </c>
      <c r="Z158" s="5">
        <f t="shared" si="130"/>
        <v>1.0064032528890733E-40</v>
      </c>
      <c r="AA158" s="5">
        <f t="shared" ref="AA158:AP173" si="138">IF($E158=0, 0, ($E158/ROUND($E158/AA$3,0)-AA$3)^2)</f>
        <v>1.046931113592363E-40</v>
      </c>
      <c r="AB158" s="5">
        <f t="shared" si="138"/>
        <v>1.0882589742956527E-40</v>
      </c>
      <c r="AC158" s="5">
        <f t="shared" si="138"/>
        <v>1.1303868349989374E-40</v>
      </c>
      <c r="AD158" s="5">
        <f t="shared" si="138"/>
        <v>1.1733146957022273E-40</v>
      </c>
      <c r="AE158" s="5">
        <f t="shared" si="138"/>
        <v>1.6288669749463531E-40</v>
      </c>
      <c r="AF158" s="5">
        <f t="shared" si="138"/>
        <v>1.5782161457668546E-40</v>
      </c>
      <c r="AG158" s="5">
        <f t="shared" si="138"/>
        <v>1.5283653165873621E-40</v>
      </c>
      <c r="AH158" s="5">
        <f t="shared" si="138"/>
        <v>1.4793144874078636E-40</v>
      </c>
      <c r="AI158" s="5">
        <f t="shared" si="138"/>
        <v>1.4310636582283651E-40</v>
      </c>
      <c r="AJ158" s="5">
        <f t="shared" si="138"/>
        <v>1.3836128290488667E-40</v>
      </c>
      <c r="AK158" s="5">
        <f t="shared" si="138"/>
        <v>1.3369619998693741E-40</v>
      </c>
      <c r="AL158" s="5">
        <f t="shared" si="138"/>
        <v>1.2911111706898756E-40</v>
      </c>
      <c r="AM158" s="5">
        <f t="shared" si="138"/>
        <v>1.2460603415103774E-40</v>
      </c>
      <c r="AN158" s="5">
        <f t="shared" si="138"/>
        <v>1.2018095123308844E-40</v>
      </c>
      <c r="AO158" s="5">
        <f t="shared" si="138"/>
        <v>1.1583586831513861E-40</v>
      </c>
      <c r="AP158" s="5">
        <f t="shared" si="138"/>
        <v>1.1157078539718879E-40</v>
      </c>
      <c r="AQ158" s="5">
        <f t="shared" si="133"/>
        <v>1.0738570247923895E-40</v>
      </c>
      <c r="AR158" s="5">
        <f t="shared" si="133"/>
        <v>1.0328061956128963E-40</v>
      </c>
      <c r="AS158" s="5">
        <f t="shared" si="133"/>
        <v>9.9255536643339811E-41</v>
      </c>
      <c r="AT158" s="5">
        <f t="shared" si="133"/>
        <v>9.5310453725389995E-41</v>
      </c>
      <c r="AU158" s="5">
        <f t="shared" si="133"/>
        <v>9.1445370807440187E-41</v>
      </c>
      <c r="AV158" s="5">
        <f t="shared" si="133"/>
        <v>8.7660287889490843E-41</v>
      </c>
      <c r="AW158" s="5">
        <f t="shared" si="133"/>
        <v>8.3955204971541027E-41</v>
      </c>
      <c r="AX158" s="5">
        <f t="shared" si="133"/>
        <v>8.0330122053591228E-41</v>
      </c>
      <c r="AY158" s="5">
        <f t="shared" si="133"/>
        <v>7.6785039135641436E-41</v>
      </c>
      <c r="AZ158" s="5">
        <f t="shared" si="133"/>
        <v>7.3319956217692048E-41</v>
      </c>
      <c r="BA158" s="5">
        <f t="shared" si="133"/>
        <v>6.9934873299742258E-41</v>
      </c>
      <c r="BB158" s="5">
        <f t="shared" si="133"/>
        <v>6.6629790381792466E-41</v>
      </c>
      <c r="BC158" s="5">
        <f t="shared" si="133"/>
        <v>6.3404707463843067E-41</v>
      </c>
      <c r="BD158" s="5">
        <f t="shared" si="133"/>
        <v>6.0259624545893277E-41</v>
      </c>
      <c r="BE158" s="5">
        <f t="shared" si="133"/>
        <v>5.7194541627943493E-41</v>
      </c>
      <c r="BF158" s="5">
        <f t="shared" si="133"/>
        <v>5.4209458709993707E-41</v>
      </c>
      <c r="BG158" s="5">
        <f t="shared" si="132"/>
        <v>5.1304375792044283E-41</v>
      </c>
      <c r="BH158" s="5">
        <f t="shared" si="132"/>
        <v>4.8479292874094499E-41</v>
      </c>
      <c r="BI158" s="5">
        <f t="shared" si="132"/>
        <v>4.5734209956144732E-41</v>
      </c>
      <c r="BJ158" s="5">
        <f t="shared" si="132"/>
        <v>4.3069127038194962E-41</v>
      </c>
      <c r="BK158" s="5">
        <f t="shared" si="132"/>
        <v>4.0484044120245509E-41</v>
      </c>
      <c r="BL158" s="5">
        <f t="shared" si="132"/>
        <v>3.7978961202295741E-41</v>
      </c>
      <c r="BM158" s="5">
        <f t="shared" si="132"/>
        <v>3.555387828434598E-41</v>
      </c>
      <c r="BN158" s="5">
        <f t="shared" si="132"/>
        <v>3.3208795366396501E-41</v>
      </c>
      <c r="BO158" s="5">
        <f t="shared" si="132"/>
        <v>3.0943712448446743E-41</v>
      </c>
      <c r="BP158" s="5">
        <f t="shared" si="132"/>
        <v>2.8758629530496987E-41</v>
      </c>
      <c r="BQ158" s="5">
        <f t="shared" si="132"/>
        <v>2.6653546612547237E-41</v>
      </c>
      <c r="BR158" s="5">
        <f t="shared" si="132"/>
        <v>2.4628463694597733E-41</v>
      </c>
      <c r="BS158" s="5">
        <f t="shared" si="132"/>
        <v>2.2683380776647984E-41</v>
      </c>
      <c r="BT158" s="5">
        <f t="shared" si="132"/>
        <v>2.0818297858698239E-41</v>
      </c>
      <c r="BU158" s="5">
        <f t="shared" si="132"/>
        <v>1.9033214940748503E-41</v>
      </c>
      <c r="BV158" s="5">
        <f t="shared" si="137"/>
        <v>1.732813202279897E-41</v>
      </c>
      <c r="BW158" s="5">
        <f t="shared" si="137"/>
        <v>1.5703049104849423E-41</v>
      </c>
      <c r="BX158" s="5">
        <f t="shared" si="137"/>
        <v>1.4157966186899681E-41</v>
      </c>
      <c r="BY158" s="5">
        <f t="shared" si="137"/>
        <v>1.2692883268949946E-41</v>
      </c>
      <c r="BZ158" s="5">
        <f t="shared" si="137"/>
        <v>1.1307800351000377E-41</v>
      </c>
      <c r="CA158" s="5">
        <f t="shared" si="137"/>
        <v>1.0002717433050642E-41</v>
      </c>
      <c r="CB158" s="5">
        <f t="shared" si="137"/>
        <v>8.7776345151009131E-42</v>
      </c>
      <c r="CC158" s="5">
        <f t="shared" si="137"/>
        <v>7.6325515971511893E-42</v>
      </c>
      <c r="CD158" s="5">
        <f t="shared" si="137"/>
        <v>6.5674686792015931E-42</v>
      </c>
      <c r="CE158" s="5">
        <f t="shared" si="137"/>
        <v>5.5823857612518697E-42</v>
      </c>
      <c r="CF158" s="5">
        <f t="shared" si="137"/>
        <v>4.6773028433021516E-42</v>
      </c>
      <c r="CG158" s="5">
        <f t="shared" si="137"/>
        <v>3.8522199253525332E-42</v>
      </c>
      <c r="CH158" s="5">
        <f t="shared" si="137"/>
        <v>3.1071370074028163E-42</v>
      </c>
      <c r="CI158" s="5">
        <f t="shared" si="137"/>
        <v>2.4420540894531047E-42</v>
      </c>
      <c r="CJ158" s="5">
        <f t="shared" si="137"/>
        <v>1.8569711715033985E-42</v>
      </c>
      <c r="CK158" s="5">
        <f t="shared" si="137"/>
        <v>1.3518882535537533E-42</v>
      </c>
      <c r="CL158" s="5">
        <f t="shared" si="136"/>
        <v>9.2680533560404788E-43</v>
      </c>
      <c r="CM158" s="5">
        <f t="shared" si="136"/>
        <v>5.8172241765434779E-43</v>
      </c>
      <c r="CN158" s="5">
        <f t="shared" si="136"/>
        <v>3.1663949970465296E-43</v>
      </c>
      <c r="CO158" s="5">
        <f t="shared" si="136"/>
        <v>1.3155658175498096E-43</v>
      </c>
      <c r="CP158" s="5">
        <f t="shared" si="136"/>
        <v>2.647366380528717E-44</v>
      </c>
      <c r="CQ158" s="5">
        <f t="shared" si="136"/>
        <v>1.3907458555986917E-45</v>
      </c>
      <c r="CR158" s="5">
        <f t="shared" si="136"/>
        <v>5.6307827905915529E-44</v>
      </c>
      <c r="CS158" s="5">
        <f t="shared" si="136"/>
        <v>1.912249099562166E-43</v>
      </c>
      <c r="CT158" s="5">
        <f t="shared" si="136"/>
        <v>4.0614199200653448E-43</v>
      </c>
      <c r="CU158" s="5">
        <f t="shared" si="136"/>
        <v>7.0105907405685762E-43</v>
      </c>
      <c r="CV158" s="5">
        <f t="shared" si="136"/>
        <v>1.0759761561071361E-42</v>
      </c>
      <c r="CW158" s="5">
        <f t="shared" si="136"/>
        <v>1.5308932381574601E-42</v>
      </c>
      <c r="CX158" s="5">
        <f t="shared" si="136"/>
        <v>2.0658103202077898E-42</v>
      </c>
      <c r="CY158" s="5">
        <f t="shared" si="136"/>
        <v>2.6807274022581245E-42</v>
      </c>
      <c r="CZ158" s="5">
        <f t="shared" si="136"/>
        <v>3.375644484308376E-42</v>
      </c>
      <c r="DA158" s="5">
        <f t="shared" si="135"/>
        <v>4.1505615663587115E-42</v>
      </c>
      <c r="DB158" s="5">
        <f t="shared" si="135"/>
        <v>5.005478648409053E-42</v>
      </c>
      <c r="DC158" s="5">
        <f t="shared" si="135"/>
        <v>5.9403957304593986E-42</v>
      </c>
      <c r="DD158" s="5">
        <f t="shared" si="135"/>
        <v>6.955312812509624E-42</v>
      </c>
      <c r="DE158" s="5">
        <f t="shared" si="135"/>
        <v>8.0502298945599707E-42</v>
      </c>
      <c r="DF158" s="5">
        <f t="shared" si="135"/>
        <v>9.225146976610324E-42</v>
      </c>
      <c r="DG158" s="5">
        <f t="shared" si="135"/>
        <v>1.0480064058660526E-41</v>
      </c>
      <c r="DH158" s="5">
        <f t="shared" si="135"/>
        <v>1.181498114071088E-41</v>
      </c>
    </row>
    <row r="159" spans="2:112" x14ac:dyDescent="0.25">
      <c r="B159" s="5">
        <f>'goccia (20)'!M16</f>
        <v>3.0703265018959501E-18</v>
      </c>
      <c r="D159">
        <f t="shared" si="131"/>
        <v>201</v>
      </c>
      <c r="E159" s="5">
        <f t="shared" si="124"/>
        <v>3.0703265018959501E-18</v>
      </c>
      <c r="F159" s="107">
        <f t="shared" si="125"/>
        <v>30.703265018959499</v>
      </c>
      <c r="G159" s="35"/>
      <c r="H159" s="100">
        <f t="shared" si="126"/>
        <v>1.535163250947975E-19</v>
      </c>
      <c r="I159" s="35"/>
      <c r="J159" s="6"/>
      <c r="L159" s="5">
        <f t="shared" ref="L159:AA174" si="139">IF($E159=0, 0, ($E159/ROUND($E159/L$3,0)-L$3)^2)</f>
        <v>1.2364542172302661E-41</v>
      </c>
      <c r="M159" s="5">
        <f t="shared" si="139"/>
        <v>1.0998012134383617E-41</v>
      </c>
      <c r="N159" s="5">
        <f t="shared" si="139"/>
        <v>9.7114820964647279E-42</v>
      </c>
      <c r="O159" s="5">
        <f t="shared" si="139"/>
        <v>8.5049520585456834E-42</v>
      </c>
      <c r="P159" s="5">
        <f t="shared" si="139"/>
        <v>7.3784220206266455E-42</v>
      </c>
      <c r="Q159" s="5">
        <f t="shared" si="139"/>
        <v>6.3318919827076117E-42</v>
      </c>
      <c r="R159" s="5">
        <f t="shared" si="139"/>
        <v>5.3653619447886953E-42</v>
      </c>
      <c r="S159" s="5">
        <f t="shared" si="139"/>
        <v>4.4788319068696633E-42</v>
      </c>
      <c r="T159" s="5">
        <f t="shared" si="139"/>
        <v>3.6723018689506366E-42</v>
      </c>
      <c r="U159" s="5">
        <f t="shared" si="139"/>
        <v>2.9457718310316146E-42</v>
      </c>
      <c r="V159" s="5">
        <f t="shared" si="139"/>
        <v>2.2992417931126712E-42</v>
      </c>
      <c r="W159" s="5">
        <f t="shared" si="139"/>
        <v>1.7327117551936506E-42</v>
      </c>
      <c r="X159" s="5">
        <f t="shared" si="139"/>
        <v>1.2461817172746354E-42</v>
      </c>
      <c r="Y159" s="5">
        <f t="shared" si="139"/>
        <v>8.3965167935562539E-43</v>
      </c>
      <c r="Z159" s="5">
        <f t="shared" si="139"/>
        <v>5.1312164143665512E-43</v>
      </c>
      <c r="AA159" s="5">
        <f t="shared" si="139"/>
        <v>2.6659160351764609E-43</v>
      </c>
      <c r="AB159" s="5">
        <f t="shared" si="138"/>
        <v>1.000615655986424E-43</v>
      </c>
      <c r="AC159" s="5">
        <f t="shared" si="138"/>
        <v>1.3531527679649589E-44</v>
      </c>
      <c r="AD159" s="5">
        <f t="shared" si="138"/>
        <v>7.0014897606468705E-45</v>
      </c>
      <c r="AE159" s="5">
        <f t="shared" si="138"/>
        <v>8.0471451841649465E-44</v>
      </c>
      <c r="AF159" s="5">
        <f t="shared" si="138"/>
        <v>2.3394141392265735E-43</v>
      </c>
      <c r="AG159" s="5">
        <f t="shared" si="138"/>
        <v>4.6741137600363769E-43</v>
      </c>
      <c r="AH159" s="5">
        <f t="shared" si="138"/>
        <v>7.8088133808464651E-43</v>
      </c>
      <c r="AI159" s="5">
        <f t="shared" si="138"/>
        <v>1.1743513001656608E-42</v>
      </c>
      <c r="AJ159" s="5">
        <f t="shared" si="138"/>
        <v>1.6478212622466803E-42</v>
      </c>
      <c r="AK159" s="5">
        <f t="shared" si="138"/>
        <v>2.2012912243276336E-42</v>
      </c>
      <c r="AL159" s="5">
        <f t="shared" si="138"/>
        <v>2.8347611864086543E-42</v>
      </c>
      <c r="AM159" s="5">
        <f t="shared" si="138"/>
        <v>3.5482311484896797E-42</v>
      </c>
      <c r="AN159" s="5">
        <f t="shared" si="138"/>
        <v>4.3417011105706108E-42</v>
      </c>
      <c r="AO159" s="5">
        <f t="shared" si="138"/>
        <v>5.2151710726516376E-42</v>
      </c>
      <c r="AP159" s="5">
        <f t="shared" si="138"/>
        <v>6.1686410347326692E-42</v>
      </c>
      <c r="AQ159" s="5">
        <f t="shared" si="133"/>
        <v>7.2021109968137068E-42</v>
      </c>
      <c r="AR159" s="5">
        <f t="shared" si="133"/>
        <v>8.3155809588946107E-42</v>
      </c>
      <c r="AS159" s="5">
        <f t="shared" si="133"/>
        <v>9.5090509209756501E-42</v>
      </c>
      <c r="AT159" s="5">
        <f t="shared" si="133"/>
        <v>1.0782520883056693E-41</v>
      </c>
      <c r="AU159" s="5">
        <f t="shared" si="133"/>
        <v>1.2135990845137742E-41</v>
      </c>
      <c r="AV159" s="5">
        <f t="shared" si="133"/>
        <v>1.356946080721862E-41</v>
      </c>
      <c r="AW159" s="5">
        <f t="shared" si="133"/>
        <v>1.5082930769299668E-41</v>
      </c>
      <c r="AX159" s="5">
        <f t="shared" si="133"/>
        <v>1.5969068393783062E-41</v>
      </c>
      <c r="AY159" s="5">
        <f t="shared" si="133"/>
        <v>1.4410615722289331E-41</v>
      </c>
      <c r="AZ159" s="5">
        <f t="shared" si="133"/>
        <v>1.2932163050795776E-41</v>
      </c>
      <c r="BA159" s="5">
        <f t="shared" si="133"/>
        <v>1.1533710379302045E-41</v>
      </c>
      <c r="BB159" s="5">
        <f t="shared" si="133"/>
        <v>1.0215257707808318E-41</v>
      </c>
      <c r="BC159" s="5">
        <f t="shared" si="133"/>
        <v>8.9768050363147415E-42</v>
      </c>
      <c r="BD159" s="5">
        <f t="shared" si="133"/>
        <v>7.8183523648210162E-42</v>
      </c>
      <c r="BE159" s="5">
        <f t="shared" si="133"/>
        <v>6.7398996933272949E-42</v>
      </c>
      <c r="BF159" s="5">
        <f t="shared" si="133"/>
        <v>5.7414470218335802E-42</v>
      </c>
      <c r="BG159" s="5">
        <f t="shared" si="132"/>
        <v>4.8229943503399766E-42</v>
      </c>
      <c r="BH159" s="5">
        <f t="shared" si="132"/>
        <v>3.984541678846263E-42</v>
      </c>
      <c r="BI159" s="5">
        <f t="shared" si="132"/>
        <v>3.2260890073525542E-42</v>
      </c>
      <c r="BJ159" s="5">
        <f t="shared" si="132"/>
        <v>2.547636335858851E-42</v>
      </c>
      <c r="BK159" s="5">
        <f t="shared" si="132"/>
        <v>1.94918366436522E-42</v>
      </c>
      <c r="BL159" s="5">
        <f t="shared" si="132"/>
        <v>1.4307309928715179E-42</v>
      </c>
      <c r="BM159" s="5">
        <f t="shared" si="132"/>
        <v>9.9227832137782088E-43</v>
      </c>
      <c r="BN159" s="5">
        <f t="shared" si="132"/>
        <v>6.3382564988416757E-43</v>
      </c>
      <c r="BO159" s="5">
        <f t="shared" si="132"/>
        <v>3.5537297839047157E-43</v>
      </c>
      <c r="BP159" s="5">
        <f t="shared" si="132"/>
        <v>1.5692030689678089E-43</v>
      </c>
      <c r="BQ159" s="5">
        <f t="shared" si="132"/>
        <v>3.8467635403095539E-44</v>
      </c>
      <c r="BR159" s="5">
        <f t="shared" si="132"/>
        <v>1.4963909415303718E-47</v>
      </c>
      <c r="BS159" s="5">
        <f t="shared" si="132"/>
        <v>4.1562292415730937E-44</v>
      </c>
      <c r="BT159" s="5">
        <f t="shared" si="132"/>
        <v>1.6310962092205188E-43</v>
      </c>
      <c r="BU159" s="5">
        <f t="shared" si="132"/>
        <v>3.6465694942837814E-43</v>
      </c>
      <c r="BV159" s="5">
        <f t="shared" si="137"/>
        <v>6.4620427793467103E-43</v>
      </c>
      <c r="BW159" s="5">
        <f t="shared" si="137"/>
        <v>1.0077516064409499E-42</v>
      </c>
      <c r="BX159" s="5">
        <f t="shared" si="137"/>
        <v>1.4492989349472728E-42</v>
      </c>
      <c r="BY159" s="5">
        <f t="shared" si="137"/>
        <v>1.970846263453601E-42</v>
      </c>
      <c r="BZ159" s="5">
        <f t="shared" si="137"/>
        <v>2.5723935919598574E-42</v>
      </c>
      <c r="CA159" s="5">
        <f t="shared" si="137"/>
        <v>3.2539409204661864E-42</v>
      </c>
      <c r="CB159" s="5">
        <f t="shared" si="137"/>
        <v>4.0154882489725211E-42</v>
      </c>
      <c r="CC159" s="5">
        <f t="shared" si="137"/>
        <v>4.8570355774788611E-42</v>
      </c>
      <c r="CD159" s="5">
        <f t="shared" si="137"/>
        <v>5.7785829059850911E-42</v>
      </c>
      <c r="CE159" s="5">
        <f t="shared" si="137"/>
        <v>6.780130234491431E-42</v>
      </c>
      <c r="CF159" s="5">
        <f t="shared" si="137"/>
        <v>7.8616775629977774E-42</v>
      </c>
      <c r="CG159" s="5">
        <f t="shared" si="137"/>
        <v>9.023224891503984E-42</v>
      </c>
      <c r="CH159" s="5">
        <f t="shared" si="137"/>
        <v>1.0264772220010331E-41</v>
      </c>
      <c r="CI159" s="5">
        <f t="shared" si="137"/>
        <v>1.1586319548516685E-41</v>
      </c>
      <c r="CJ159" s="5">
        <f t="shared" si="137"/>
        <v>1.2987866877023042E-41</v>
      </c>
      <c r="CK159" s="5">
        <f t="shared" si="137"/>
        <v>1.4469414205529223E-41</v>
      </c>
      <c r="CL159" s="5">
        <f t="shared" si="136"/>
        <v>1.6030961534035581E-41</v>
      </c>
      <c r="CM159" s="5">
        <f t="shared" si="136"/>
        <v>1.7672508862541946E-41</v>
      </c>
      <c r="CN159" s="5">
        <f t="shared" si="136"/>
        <v>2.0918681834641593E-41</v>
      </c>
      <c r="CO159" s="5">
        <f t="shared" si="136"/>
        <v>1.9129204014731742E-41</v>
      </c>
      <c r="CP159" s="5">
        <f t="shared" si="136"/>
        <v>1.7419726194821677E-41</v>
      </c>
      <c r="CQ159" s="5">
        <f t="shared" si="136"/>
        <v>1.5790248374911618E-41</v>
      </c>
      <c r="CR159" s="5">
        <f t="shared" si="136"/>
        <v>1.4240770555001566E-41</v>
      </c>
      <c r="CS159" s="5">
        <f t="shared" si="136"/>
        <v>1.2771292735091688E-41</v>
      </c>
      <c r="CT159" s="5">
        <f t="shared" si="136"/>
        <v>1.1381814915181635E-41</v>
      </c>
      <c r="CU159" s="5">
        <f t="shared" si="136"/>
        <v>1.0072337095271587E-41</v>
      </c>
      <c r="CV159" s="5">
        <f t="shared" si="136"/>
        <v>8.8428592753616877E-42</v>
      </c>
      <c r="CW159" s="5">
        <f t="shared" si="136"/>
        <v>7.6933814554516404E-42</v>
      </c>
      <c r="CX159" s="5">
        <f t="shared" si="136"/>
        <v>6.6239036355415998E-42</v>
      </c>
      <c r="CY159" s="5">
        <f t="shared" si="136"/>
        <v>5.6344258156315633E-42</v>
      </c>
      <c r="CZ159" s="5">
        <f t="shared" si="136"/>
        <v>4.7249479957216372E-42</v>
      </c>
      <c r="DA159" s="5">
        <f t="shared" si="135"/>
        <v>3.8954701758116018E-42</v>
      </c>
      <c r="DB159" s="5">
        <f t="shared" si="135"/>
        <v>3.1459923559015723E-42</v>
      </c>
      <c r="DC159" s="5">
        <f t="shared" si="135"/>
        <v>2.4765145359915476E-42</v>
      </c>
      <c r="DD159" s="5">
        <f t="shared" si="135"/>
        <v>1.8870367160815945E-42</v>
      </c>
      <c r="DE159" s="5">
        <f t="shared" si="135"/>
        <v>1.377558896171571E-42</v>
      </c>
      <c r="DF159" s="5">
        <f t="shared" si="135"/>
        <v>9.4808107626155278E-43</v>
      </c>
      <c r="DG159" s="5">
        <f t="shared" si="135"/>
        <v>5.9860325635157714E-43</v>
      </c>
      <c r="DH159" s="5">
        <f t="shared" si="135"/>
        <v>3.2912543644155988E-43</v>
      </c>
    </row>
    <row r="160" spans="2:112" x14ac:dyDescent="0.25">
      <c r="B160" s="5">
        <f>'goccia (20)'!M17</f>
        <v>2.5106984188874182E-18</v>
      </c>
      <c r="D160">
        <f t="shared" si="131"/>
        <v>202</v>
      </c>
      <c r="E160" s="5">
        <f t="shared" si="124"/>
        <v>2.5106984188874182E-18</v>
      </c>
      <c r="F160" s="107">
        <f t="shared" si="125"/>
        <v>25.106984188874183</v>
      </c>
      <c r="G160" s="35"/>
      <c r="H160" s="100">
        <f t="shared" si="126"/>
        <v>1.5691865118046363E-19</v>
      </c>
      <c r="I160" s="35"/>
      <c r="J160" s="6"/>
      <c r="L160" s="5">
        <f t="shared" si="139"/>
        <v>5.3446860828679835E-42</v>
      </c>
      <c r="M160" s="5">
        <f t="shared" si="139"/>
        <v>6.3094291678699417E-42</v>
      </c>
      <c r="N160" s="5">
        <f t="shared" si="139"/>
        <v>7.3541722528717746E-42</v>
      </c>
      <c r="O160" s="5">
        <f t="shared" si="139"/>
        <v>8.4789153378737339E-42</v>
      </c>
      <c r="P160" s="5">
        <f t="shared" si="139"/>
        <v>9.6836584228756986E-42</v>
      </c>
      <c r="Q160" s="5">
        <f t="shared" si="139"/>
        <v>1.0968401507877669E-41</v>
      </c>
      <c r="R160" s="5">
        <f t="shared" si="139"/>
        <v>1.2333144592879475E-41</v>
      </c>
      <c r="S160" s="5">
        <f t="shared" si="139"/>
        <v>1.3777887677881445E-41</v>
      </c>
      <c r="T160" s="5">
        <f t="shared" si="139"/>
        <v>1.5302630762883422E-41</v>
      </c>
      <c r="U160" s="5">
        <f t="shared" si="139"/>
        <v>1.6907373847885403E-41</v>
      </c>
      <c r="V160" s="5">
        <f t="shared" si="139"/>
        <v>1.8592116932887182E-41</v>
      </c>
      <c r="W160" s="5">
        <f t="shared" si="139"/>
        <v>2.2265668962890877E-41</v>
      </c>
      <c r="X160" s="5">
        <f t="shared" si="139"/>
        <v>2.0418208490705363E-41</v>
      </c>
      <c r="Y160" s="5">
        <f t="shared" si="139"/>
        <v>1.8650748018519854E-41</v>
      </c>
      <c r="Z160" s="5">
        <f t="shared" si="139"/>
        <v>1.6963287546334547E-41</v>
      </c>
      <c r="AA160" s="5">
        <f t="shared" si="139"/>
        <v>1.5355827074149038E-41</v>
      </c>
      <c r="AB160" s="5">
        <f t="shared" si="138"/>
        <v>1.3828366601963536E-41</v>
      </c>
      <c r="AC160" s="5">
        <f t="shared" si="138"/>
        <v>1.2380906129778206E-41</v>
      </c>
      <c r="AD160" s="5">
        <f t="shared" si="138"/>
        <v>1.1013445657592705E-41</v>
      </c>
      <c r="AE160" s="5">
        <f t="shared" si="138"/>
        <v>9.7259851854072071E-42</v>
      </c>
      <c r="AF160" s="5">
        <f t="shared" si="138"/>
        <v>8.5185247132217159E-42</v>
      </c>
      <c r="AG160" s="5">
        <f t="shared" si="138"/>
        <v>7.39106424103636E-42</v>
      </c>
      <c r="AH160" s="5">
        <f t="shared" si="138"/>
        <v>6.3436037688508693E-42</v>
      </c>
      <c r="AI160" s="5">
        <f t="shared" si="138"/>
        <v>5.3761432966653845E-42</v>
      </c>
      <c r="AJ160" s="5">
        <f t="shared" si="138"/>
        <v>4.4886828244799045E-42</v>
      </c>
      <c r="AK160" s="5">
        <f t="shared" si="138"/>
        <v>3.6812223522945215E-42</v>
      </c>
      <c r="AL160" s="5">
        <f t="shared" si="138"/>
        <v>2.9537618801090426E-42</v>
      </c>
      <c r="AM160" s="5">
        <f t="shared" si="138"/>
        <v>2.306301407923569E-42</v>
      </c>
      <c r="AN160" s="5">
        <f t="shared" si="138"/>
        <v>1.7388409357381638E-42</v>
      </c>
      <c r="AO160" s="5">
        <f t="shared" si="138"/>
        <v>1.2513804635526912E-42</v>
      </c>
      <c r="AP160" s="5">
        <f t="shared" si="138"/>
        <v>8.4391999136722377E-43</v>
      </c>
      <c r="AQ160" s="5">
        <f t="shared" si="133"/>
        <v>5.1645951918176152E-43</v>
      </c>
      <c r="AR160" s="5">
        <f t="shared" si="133"/>
        <v>2.6899904699632967E-43</v>
      </c>
      <c r="AS160" s="5">
        <f t="shared" si="133"/>
        <v>1.0153857481086852E-43</v>
      </c>
      <c r="AT160" s="5">
        <f t="shared" si="133"/>
        <v>1.4078102625412667E-44</v>
      </c>
      <c r="AU160" s="5">
        <f t="shared" si="133"/>
        <v>6.6176304399621297E-45</v>
      </c>
      <c r="AV160" s="5">
        <f t="shared" si="133"/>
        <v>7.9157158254503354E-44</v>
      </c>
      <c r="AW160" s="5">
        <f t="shared" si="133"/>
        <v>2.3169668606905383E-43</v>
      </c>
      <c r="AX160" s="5">
        <f t="shared" si="133"/>
        <v>4.6423621388360958E-43</v>
      </c>
      <c r="AY160" s="5">
        <f t="shared" si="133"/>
        <v>7.7677574169817064E-43</v>
      </c>
      <c r="AZ160" s="5">
        <f t="shared" si="133"/>
        <v>1.1693152695126849E-42</v>
      </c>
      <c r="BA160" s="5">
        <f t="shared" si="133"/>
        <v>1.6418547973272471E-42</v>
      </c>
      <c r="BB160" s="5">
        <f t="shared" si="133"/>
        <v>2.1943943251418145E-42</v>
      </c>
      <c r="BC160" s="5">
        <f t="shared" si="133"/>
        <v>2.8269338529563063E-42</v>
      </c>
      <c r="BD160" s="5">
        <f t="shared" si="133"/>
        <v>3.5394733807708748E-42</v>
      </c>
      <c r="BE160" s="5">
        <f t="shared" si="133"/>
        <v>4.3320129085854483E-42</v>
      </c>
      <c r="BF160" s="5">
        <f t="shared" si="133"/>
        <v>5.2045524364000272E-42</v>
      </c>
      <c r="BG160" s="5">
        <f t="shared" si="132"/>
        <v>6.1570919642144922E-42</v>
      </c>
      <c r="BH160" s="5">
        <f t="shared" si="132"/>
        <v>7.1896314920290716E-42</v>
      </c>
      <c r="BI160" s="5">
        <f t="shared" si="132"/>
        <v>8.3021710198436575E-42</v>
      </c>
      <c r="BJ160" s="5">
        <f t="shared" si="132"/>
        <v>9.4947105476582476E-42</v>
      </c>
      <c r="BK160" s="5">
        <f t="shared" si="132"/>
        <v>1.0767250075472686E-41</v>
      </c>
      <c r="BL160" s="5">
        <f t="shared" si="132"/>
        <v>1.2119789603287277E-41</v>
      </c>
      <c r="BM160" s="5">
        <f t="shared" si="132"/>
        <v>1.3552329131101874E-41</v>
      </c>
      <c r="BN160" s="5">
        <f t="shared" si="132"/>
        <v>1.5064868658916289E-41</v>
      </c>
      <c r="BO160" s="5">
        <f t="shared" si="132"/>
        <v>1.6657408186730887E-41</v>
      </c>
      <c r="BP160" s="5">
        <f t="shared" si="132"/>
        <v>1.8329947714545491E-41</v>
      </c>
      <c r="BQ160" s="5">
        <f t="shared" si="132"/>
        <v>2.0082487242360099E-41</v>
      </c>
      <c r="BR160" s="5">
        <f t="shared" si="132"/>
        <v>2.1915026770174487E-41</v>
      </c>
      <c r="BS160" s="5">
        <f t="shared" si="132"/>
        <v>2.3827566297989096E-41</v>
      </c>
      <c r="BT160" s="5">
        <f t="shared" si="132"/>
        <v>2.8943265826351925E-41</v>
      </c>
      <c r="BU160" s="5">
        <f t="shared" si="132"/>
        <v>2.6831307989354047E-41</v>
      </c>
      <c r="BV160" s="5">
        <f t="shared" si="137"/>
        <v>2.4799350152356405E-41</v>
      </c>
      <c r="BW160" s="5">
        <f t="shared" si="137"/>
        <v>2.2847392315358757E-41</v>
      </c>
      <c r="BX160" s="5">
        <f t="shared" si="137"/>
        <v>2.0975434478360871E-41</v>
      </c>
      <c r="BY160" s="5">
        <f t="shared" si="137"/>
        <v>1.9183476641362989E-41</v>
      </c>
      <c r="BZ160" s="5">
        <f t="shared" si="137"/>
        <v>1.7471518804365317E-41</v>
      </c>
      <c r="CA160" s="5">
        <f t="shared" si="137"/>
        <v>1.5839560967367436E-41</v>
      </c>
      <c r="CB160" s="5">
        <f t="shared" si="137"/>
        <v>1.4287603130369564E-41</v>
      </c>
      <c r="CC160" s="5">
        <f t="shared" si="137"/>
        <v>1.2815645293371695E-41</v>
      </c>
      <c r="CD160" s="5">
        <f t="shared" si="137"/>
        <v>1.1423687456373993E-41</v>
      </c>
      <c r="CE160" s="5">
        <f t="shared" si="137"/>
        <v>1.0111729619376125E-41</v>
      </c>
      <c r="CF160" s="5">
        <f t="shared" si="137"/>
        <v>8.8797717823782627E-42</v>
      </c>
      <c r="CG160" s="5">
        <f t="shared" si="137"/>
        <v>7.7278139453805407E-42</v>
      </c>
      <c r="CH160" s="5">
        <f t="shared" si="137"/>
        <v>6.6558561083826787E-42</v>
      </c>
      <c r="CI160" s="5">
        <f t="shared" si="137"/>
        <v>5.6638982713848227E-42</v>
      </c>
      <c r="CJ160" s="5">
        <f t="shared" si="137"/>
        <v>4.7519404343869714E-42</v>
      </c>
      <c r="CK160" s="5">
        <f t="shared" si="137"/>
        <v>3.9199825973892217E-42</v>
      </c>
      <c r="CL160" s="5">
        <f t="shared" si="136"/>
        <v>3.1680247603913716E-42</v>
      </c>
      <c r="CM160" s="5">
        <f t="shared" si="136"/>
        <v>2.4960669233935271E-42</v>
      </c>
      <c r="CN160" s="5">
        <f t="shared" si="136"/>
        <v>1.9041090863956879E-42</v>
      </c>
      <c r="CO160" s="5">
        <f t="shared" si="136"/>
        <v>1.3921512493979108E-42</v>
      </c>
      <c r="CP160" s="5">
        <f t="shared" si="136"/>
        <v>9.6019341240007267E-43</v>
      </c>
      <c r="CQ160" s="5">
        <f t="shared" si="136"/>
        <v>6.0823557540223976E-43</v>
      </c>
      <c r="CR160" s="5">
        <f t="shared" si="136"/>
        <v>3.3627773840441215E-43</v>
      </c>
      <c r="CS160" s="5">
        <f t="shared" si="136"/>
        <v>1.4431990140660818E-43</v>
      </c>
      <c r="CT160" s="5">
        <f t="shared" si="136"/>
        <v>3.2362064408781597E-44</v>
      </c>
      <c r="CU160" s="5">
        <f t="shared" si="136"/>
        <v>4.0422741096031689E-46</v>
      </c>
      <c r="CV160" s="5">
        <f t="shared" si="136"/>
        <v>4.8446390413133757E-44</v>
      </c>
      <c r="CW160" s="5">
        <f t="shared" si="136"/>
        <v>1.7648855341531348E-43</v>
      </c>
      <c r="CX160" s="5">
        <f t="shared" si="136"/>
        <v>3.8453071641749851E-43</v>
      </c>
      <c r="CY160" s="5">
        <f t="shared" si="136"/>
        <v>6.7257287941968882E-43</v>
      </c>
      <c r="CZ160" s="5">
        <f t="shared" si="136"/>
        <v>1.0406150424218353E-42</v>
      </c>
      <c r="DA160" s="5">
        <f t="shared" si="135"/>
        <v>1.4886572054240266E-42</v>
      </c>
      <c r="DB160" s="5">
        <f t="shared" si="135"/>
        <v>2.0166993684262234E-42</v>
      </c>
      <c r="DC160" s="5">
        <f t="shared" si="135"/>
        <v>2.6247415314284252E-42</v>
      </c>
      <c r="DD160" s="5">
        <f t="shared" si="135"/>
        <v>3.3127836944305447E-42</v>
      </c>
      <c r="DE160" s="5">
        <f t="shared" si="135"/>
        <v>4.0808258574327477E-42</v>
      </c>
      <c r="DF160" s="5">
        <f t="shared" si="135"/>
        <v>4.928868020434956E-42</v>
      </c>
      <c r="DG160" s="5">
        <f t="shared" si="135"/>
        <v>5.856910183437053E-42</v>
      </c>
      <c r="DH160" s="5">
        <f t="shared" si="135"/>
        <v>6.8649523464392624E-42</v>
      </c>
    </row>
    <row r="161" spans="2:112" x14ac:dyDescent="0.25">
      <c r="B161" s="5">
        <f>'goccia (20)'!M18</f>
        <v>2.8780067610818307E-18</v>
      </c>
      <c r="D161">
        <f t="shared" si="131"/>
        <v>203</v>
      </c>
      <c r="E161" s="5">
        <f t="shared" si="124"/>
        <v>2.8780067610818307E-18</v>
      </c>
      <c r="F161" s="107">
        <f t="shared" si="125"/>
        <v>28.780067610818307</v>
      </c>
      <c r="G161" s="35"/>
      <c r="H161" s="69">
        <f t="shared" si="126"/>
        <v>1.5147404005693847E-19</v>
      </c>
      <c r="I161" s="35"/>
      <c r="J161" s="6"/>
      <c r="L161" s="5">
        <f t="shared" si="139"/>
        <v>2.1727940894591727E-42</v>
      </c>
      <c r="M161" s="5">
        <f t="shared" si="139"/>
        <v>1.6231780666837671E-42</v>
      </c>
      <c r="N161" s="5">
        <f t="shared" si="139"/>
        <v>1.1535620439084186E-42</v>
      </c>
      <c r="O161" s="5">
        <f t="shared" si="139"/>
        <v>7.6394602113301415E-43</v>
      </c>
      <c r="P161" s="5">
        <f t="shared" si="139"/>
        <v>4.5432999835761477E-43</v>
      </c>
      <c r="Q161" s="5">
        <f t="shared" si="139"/>
        <v>2.2471397558222082E-43</v>
      </c>
      <c r="R161" s="5">
        <f t="shared" si="139"/>
        <v>7.509795280684536E-44</v>
      </c>
      <c r="S161" s="5">
        <f t="shared" si="139"/>
        <v>5.4819300314523772E-45</v>
      </c>
      <c r="T161" s="5">
        <f t="shared" si="139"/>
        <v>1.5865907256064705E-44</v>
      </c>
      <c r="U161" s="5">
        <f t="shared" si="139"/>
        <v>1.0624988448068234E-43</v>
      </c>
      <c r="V161" s="5">
        <f t="shared" si="139"/>
        <v>2.7663386170527998E-43</v>
      </c>
      <c r="W161" s="5">
        <f t="shared" si="139"/>
        <v>5.2701783892989857E-43</v>
      </c>
      <c r="X161" s="5">
        <f t="shared" si="139"/>
        <v>8.574018161545225E-43</v>
      </c>
      <c r="Y161" s="5">
        <f t="shared" si="139"/>
        <v>1.2677857933791519E-42</v>
      </c>
      <c r="Z161" s="5">
        <f t="shared" si="139"/>
        <v>1.7581697706037227E-42</v>
      </c>
      <c r="AA161" s="5">
        <f t="shared" si="139"/>
        <v>2.3285537478283527E-42</v>
      </c>
      <c r="AB161" s="5">
        <f t="shared" si="138"/>
        <v>2.9789377250529883E-42</v>
      </c>
      <c r="AC161" s="5">
        <f t="shared" si="138"/>
        <v>3.7093217022775363E-42</v>
      </c>
      <c r="AD161" s="5">
        <f t="shared" si="138"/>
        <v>4.5197056795021731E-42</v>
      </c>
      <c r="AE161" s="5">
        <f t="shared" si="138"/>
        <v>5.4100896567268146E-42</v>
      </c>
      <c r="AF161" s="5">
        <f t="shared" si="138"/>
        <v>6.3804736339514615E-42</v>
      </c>
      <c r="AG161" s="5">
        <f t="shared" si="138"/>
        <v>7.430857611175983E-42</v>
      </c>
      <c r="AH161" s="5">
        <f t="shared" si="138"/>
        <v>8.561241588400631E-42</v>
      </c>
      <c r="AI161" s="5">
        <f t="shared" si="138"/>
        <v>9.7716255656252856E-42</v>
      </c>
      <c r="AJ161" s="5">
        <f t="shared" si="138"/>
        <v>1.1062009542849944E-41</v>
      </c>
      <c r="AK161" s="5">
        <f t="shared" si="138"/>
        <v>1.2432393520074437E-41</v>
      </c>
      <c r="AL161" s="5">
        <f t="shared" si="138"/>
        <v>1.3882777497299098E-41</v>
      </c>
      <c r="AM161" s="5">
        <f t="shared" si="138"/>
        <v>1.5413161474523762E-41</v>
      </c>
      <c r="AN161" s="5">
        <f t="shared" si="138"/>
        <v>1.8397789989959665E-41</v>
      </c>
      <c r="AO161" s="5">
        <f t="shared" si="138"/>
        <v>1.6722084188141143E-41</v>
      </c>
      <c r="AP161" s="5">
        <f t="shared" si="138"/>
        <v>1.5126378386322627E-41</v>
      </c>
      <c r="AQ161" s="5">
        <f t="shared" si="133"/>
        <v>1.3610672584504118E-41</v>
      </c>
      <c r="AR161" s="5">
        <f t="shared" si="133"/>
        <v>1.2174966782685781E-41</v>
      </c>
      <c r="AS161" s="5">
        <f t="shared" si="133"/>
        <v>1.0819260980867273E-41</v>
      </c>
      <c r="AT161" s="5">
        <f t="shared" si="133"/>
        <v>9.5435551790487695E-42</v>
      </c>
      <c r="AU161" s="5">
        <f t="shared" si="133"/>
        <v>8.3478493772302703E-42</v>
      </c>
      <c r="AV161" s="5">
        <f t="shared" si="133"/>
        <v>7.2321435754119077E-42</v>
      </c>
      <c r="AW161" s="5">
        <f t="shared" si="133"/>
        <v>6.1964377735934103E-42</v>
      </c>
      <c r="AX161" s="5">
        <f t="shared" si="133"/>
        <v>5.2407319717749182E-42</v>
      </c>
      <c r="AY161" s="5">
        <f t="shared" si="133"/>
        <v>4.3650261699564314E-42</v>
      </c>
      <c r="AZ161" s="5">
        <f t="shared" si="133"/>
        <v>3.5693203681380405E-42</v>
      </c>
      <c r="BA161" s="5">
        <f t="shared" si="133"/>
        <v>2.8536145663195551E-42</v>
      </c>
      <c r="BB161" s="5">
        <f t="shared" si="133"/>
        <v>2.2179087645010745E-42</v>
      </c>
      <c r="BC161" s="5">
        <f t="shared" si="133"/>
        <v>1.6622029626826617E-42</v>
      </c>
      <c r="BD161" s="5">
        <f t="shared" si="133"/>
        <v>1.1864971608641822E-42</v>
      </c>
      <c r="BE161" s="5">
        <f t="shared" si="133"/>
        <v>7.9079135904570809E-43</v>
      </c>
      <c r="BF161" s="5">
        <f t="shared" ref="BF161:BU176" si="140">IF($E161=0, 0, ($E161/ROUND($E161/BF$3,0)-BF$3)^2)</f>
        <v>4.7508555722723929E-43</v>
      </c>
      <c r="BG161" s="5">
        <f t="shared" si="140"/>
        <v>2.3937975540879934E-43</v>
      </c>
      <c r="BH161" s="5">
        <f t="shared" si="140"/>
        <v>8.3673953590331528E-44</v>
      </c>
      <c r="BI161" s="5">
        <f t="shared" si="140"/>
        <v>7.968151771869033E-45</v>
      </c>
      <c r="BJ161" s="5">
        <f t="shared" si="140"/>
        <v>1.2262349953411851E-44</v>
      </c>
      <c r="BK161" s="5">
        <f t="shared" si="140"/>
        <v>9.6556548134945027E-44</v>
      </c>
      <c r="BL161" s="5">
        <f t="shared" si="140"/>
        <v>2.6085074631648881E-43</v>
      </c>
      <c r="BM161" s="5">
        <f t="shared" si="140"/>
        <v>5.0514494449803794E-43</v>
      </c>
      <c r="BN161" s="5">
        <f t="shared" si="140"/>
        <v>8.2943914267954856E-43</v>
      </c>
      <c r="BO161" s="5">
        <f t="shared" si="140"/>
        <v>1.2337333408610987E-42</v>
      </c>
      <c r="BP161" s="5">
        <f t="shared" si="140"/>
        <v>1.718027539042654E-42</v>
      </c>
      <c r="BQ161" s="5">
        <f t="shared" si="140"/>
        <v>2.2823217372242147E-42</v>
      </c>
      <c r="BR161" s="5">
        <f t="shared" si="140"/>
        <v>2.9266159354056985E-42</v>
      </c>
      <c r="BS161" s="5">
        <f t="shared" si="140"/>
        <v>3.65091013358726E-42</v>
      </c>
      <c r="BT161" s="5">
        <f t="shared" si="140"/>
        <v>4.4552043317688274E-42</v>
      </c>
      <c r="BU161" s="5">
        <f t="shared" si="140"/>
        <v>5.3394985299503996E-42</v>
      </c>
      <c r="BV161" s="5">
        <f t="shared" si="137"/>
        <v>6.3037927281318566E-42</v>
      </c>
      <c r="BW161" s="5">
        <f t="shared" si="137"/>
        <v>7.3480869263132993E-42</v>
      </c>
      <c r="BX161" s="5">
        <f t="shared" si="137"/>
        <v>8.4723811244948684E-42</v>
      </c>
      <c r="BY161" s="5">
        <f t="shared" si="137"/>
        <v>9.6766753226764428E-42</v>
      </c>
      <c r="BZ161" s="5">
        <f t="shared" si="137"/>
        <v>1.0960969520857863E-41</v>
      </c>
      <c r="CA161" s="5">
        <f t="shared" si="137"/>
        <v>1.2325263719039439E-41</v>
      </c>
      <c r="CB161" s="5">
        <f t="shared" si="137"/>
        <v>1.376955791722102E-41</v>
      </c>
      <c r="CC161" s="5">
        <f t="shared" si="137"/>
        <v>1.5293852115402604E-41</v>
      </c>
      <c r="CD161" s="5">
        <f t="shared" si="137"/>
        <v>1.6898146313583999E-41</v>
      </c>
      <c r="CE161" s="5">
        <f t="shared" si="137"/>
        <v>1.8582440511765586E-41</v>
      </c>
      <c r="CF161" s="5">
        <f t="shared" si="137"/>
        <v>2.0346734709947177E-41</v>
      </c>
      <c r="CG161" s="5">
        <f t="shared" si="137"/>
        <v>2.203847444419545E-41</v>
      </c>
      <c r="CH161" s="5">
        <f t="shared" si="137"/>
        <v>2.0200668301093482E-41</v>
      </c>
      <c r="CI161" s="5">
        <f t="shared" si="137"/>
        <v>1.8442862157991516E-41</v>
      </c>
      <c r="CJ161" s="5">
        <f t="shared" si="137"/>
        <v>1.6765056014889556E-41</v>
      </c>
      <c r="CK161" s="5">
        <f t="shared" si="137"/>
        <v>1.5167249871787789E-41</v>
      </c>
      <c r="CL161" s="5">
        <f t="shared" si="136"/>
        <v>1.3649443728685833E-41</v>
      </c>
      <c r="CM161" s="5">
        <f t="shared" si="136"/>
        <v>1.2211637585583878E-41</v>
      </c>
      <c r="CN161" s="5">
        <f t="shared" si="136"/>
        <v>1.0853831442481931E-41</v>
      </c>
      <c r="CO161" s="5">
        <f t="shared" si="136"/>
        <v>9.5760252993801381E-42</v>
      </c>
      <c r="CP161" s="5">
        <f t="shared" si="136"/>
        <v>8.3782191562781902E-42</v>
      </c>
      <c r="CQ161" s="5">
        <f t="shared" si="136"/>
        <v>7.2604130131762489E-42</v>
      </c>
      <c r="CR161" s="5">
        <f t="shared" si="136"/>
        <v>6.222606870074313E-42</v>
      </c>
      <c r="CS161" s="5">
        <f t="shared" si="136"/>
        <v>5.2648007269724926E-42</v>
      </c>
      <c r="CT161" s="5">
        <f t="shared" si="136"/>
        <v>4.3869945838705578E-42</v>
      </c>
      <c r="CU161" s="5">
        <f t="shared" si="136"/>
        <v>3.5891884407686277E-42</v>
      </c>
      <c r="CV161" s="5">
        <f t="shared" si="136"/>
        <v>2.8713822976667845E-42</v>
      </c>
      <c r="CW161" s="5">
        <f t="shared" si="136"/>
        <v>2.2335761545648559E-42</v>
      </c>
      <c r="CX161" s="5">
        <f t="shared" si="136"/>
        <v>1.6757700114629323E-42</v>
      </c>
      <c r="CY161" s="5">
        <f t="shared" si="136"/>
        <v>1.1979638683610141E-42</v>
      </c>
      <c r="CZ161" s="5">
        <f t="shared" si="136"/>
        <v>8.001577252591442E-43</v>
      </c>
      <c r="DA161" s="5">
        <f t="shared" si="135"/>
        <v>4.8235158215722704E-43</v>
      </c>
      <c r="DB161" s="5">
        <f t="shared" si="135"/>
        <v>2.4454543905531507E-43</v>
      </c>
      <c r="DC161" s="5">
        <f t="shared" si="135"/>
        <v>8.6739295953408458E-44</v>
      </c>
      <c r="DD161" s="5">
        <f t="shared" si="135"/>
        <v>8.9331528515117016E-45</v>
      </c>
      <c r="DE161" s="5">
        <f t="shared" si="135"/>
        <v>1.1127009749606075E-44</v>
      </c>
      <c r="DF161" s="5">
        <f t="shared" si="135"/>
        <v>9.3320866647705765E-44</v>
      </c>
      <c r="DG161" s="5">
        <f t="shared" si="135"/>
        <v>2.5551472354578643E-43</v>
      </c>
      <c r="DH161" s="5">
        <f t="shared" si="135"/>
        <v>4.9770858044388708E-43</v>
      </c>
    </row>
    <row r="162" spans="2:112" x14ac:dyDescent="0.25">
      <c r="B162" s="5">
        <f>'goccia (20)'!M19</f>
        <v>2.9241888041062715E-18</v>
      </c>
      <c r="D162">
        <f t="shared" si="131"/>
        <v>204</v>
      </c>
      <c r="E162" s="5">
        <f t="shared" si="124"/>
        <v>2.9241888041062715E-18</v>
      </c>
      <c r="F162" s="107">
        <f t="shared" si="125"/>
        <v>29.241888041062715</v>
      </c>
      <c r="G162" s="35"/>
      <c r="H162" s="100">
        <f t="shared" si="126"/>
        <v>1.5390467390033009E-19</v>
      </c>
      <c r="I162" s="35"/>
      <c r="J162" s="6"/>
      <c r="L162" s="5">
        <f t="shared" si="139"/>
        <v>1.5246478267919022E-41</v>
      </c>
      <c r="M162" s="5">
        <f t="shared" si="139"/>
        <v>1.3724608707786936E-41</v>
      </c>
      <c r="N162" s="5">
        <f t="shared" si="139"/>
        <v>1.2282739147655023E-41</v>
      </c>
      <c r="O162" s="5">
        <f t="shared" si="139"/>
        <v>1.0920869587522938E-41</v>
      </c>
      <c r="P162" s="5">
        <f t="shared" si="139"/>
        <v>9.6390000273908577E-42</v>
      </c>
      <c r="Q162" s="5">
        <f t="shared" si="139"/>
        <v>8.4371304672587831E-42</v>
      </c>
      <c r="R162" s="5">
        <f t="shared" si="139"/>
        <v>7.3152609071268438E-42</v>
      </c>
      <c r="S162" s="5">
        <f t="shared" si="139"/>
        <v>6.2733913469947698E-42</v>
      </c>
      <c r="T162" s="5">
        <f t="shared" si="139"/>
        <v>5.311521786862701E-42</v>
      </c>
      <c r="U162" s="5">
        <f t="shared" si="139"/>
        <v>4.4296522267306376E-42</v>
      </c>
      <c r="V162" s="5">
        <f t="shared" si="139"/>
        <v>3.6277826665986713E-42</v>
      </c>
      <c r="W162" s="5">
        <f t="shared" si="139"/>
        <v>2.9059131064666097E-42</v>
      </c>
      <c r="X162" s="5">
        <f t="shared" si="139"/>
        <v>2.2640435463345524E-42</v>
      </c>
      <c r="Y162" s="5">
        <f t="shared" si="139"/>
        <v>1.7021739862025008E-42</v>
      </c>
      <c r="Z162" s="5">
        <f t="shared" si="139"/>
        <v>1.2203044260705078E-42</v>
      </c>
      <c r="AA162" s="5">
        <f t="shared" si="139"/>
        <v>8.1843486593845718E-43</v>
      </c>
      <c r="AB162" s="5">
        <f t="shared" si="138"/>
        <v>4.9656530580641199E-43</v>
      </c>
      <c r="AC162" s="5">
        <f t="shared" si="138"/>
        <v>2.5469574567439631E-43</v>
      </c>
      <c r="AD162" s="5">
        <f t="shared" si="138"/>
        <v>9.2826185542352019E-44</v>
      </c>
      <c r="AE162" s="5">
        <f t="shared" si="138"/>
        <v>1.0956625410313053E-44</v>
      </c>
      <c r="AF162" s="5">
        <f t="shared" si="138"/>
        <v>9.0870652782793936E-45</v>
      </c>
      <c r="AG162" s="5">
        <f t="shared" si="138"/>
        <v>8.7217505146236825E-44</v>
      </c>
      <c r="AH162" s="5">
        <f t="shared" si="138"/>
        <v>2.4534794501420418E-43</v>
      </c>
      <c r="AI162" s="5">
        <f t="shared" si="138"/>
        <v>4.8347838488217679E-43</v>
      </c>
      <c r="AJ162" s="5">
        <f t="shared" si="138"/>
        <v>8.0160882475015474E-43</v>
      </c>
      <c r="AK162" s="5">
        <f t="shared" si="138"/>
        <v>1.1997392646180852E-42</v>
      </c>
      <c r="AL162" s="5">
        <f t="shared" si="138"/>
        <v>1.6778697044860644E-42</v>
      </c>
      <c r="AM162" s="5">
        <f t="shared" si="138"/>
        <v>2.2360001443540484E-42</v>
      </c>
      <c r="AN162" s="5">
        <f t="shared" si="138"/>
        <v>2.8741305842219562E-42</v>
      </c>
      <c r="AO162" s="5">
        <f t="shared" si="138"/>
        <v>3.5922610240899417E-42</v>
      </c>
      <c r="AP162" s="5">
        <f t="shared" si="138"/>
        <v>4.3903914639579325E-42</v>
      </c>
      <c r="AQ162" s="5">
        <f t="shared" ref="AQ162:BF177" si="141">IF($E162=0, 0, ($E162/ROUND($E162/AQ$3,0)-AQ$3)^2)</f>
        <v>5.268521903825928E-42</v>
      </c>
      <c r="AR162" s="5">
        <f t="shared" si="141"/>
        <v>6.2266523436938091E-42</v>
      </c>
      <c r="AS162" s="5">
        <f t="shared" si="141"/>
        <v>7.2647827835618064E-42</v>
      </c>
      <c r="AT162" s="5">
        <f t="shared" si="141"/>
        <v>8.3829132234298077E-42</v>
      </c>
      <c r="AU162" s="5">
        <f t="shared" si="141"/>
        <v>9.5810436632978157E-42</v>
      </c>
      <c r="AV162" s="5">
        <f t="shared" si="141"/>
        <v>1.085917410316567E-41</v>
      </c>
      <c r="AW162" s="5">
        <f t="shared" si="141"/>
        <v>1.2217304543033679E-41</v>
      </c>
      <c r="AX162" s="5">
        <f t="shared" si="141"/>
        <v>1.3655434982901693E-41</v>
      </c>
      <c r="AY162" s="5">
        <f t="shared" si="141"/>
        <v>1.5173565422769711E-41</v>
      </c>
      <c r="AZ162" s="5">
        <f t="shared" si="141"/>
        <v>1.6771695862637539E-41</v>
      </c>
      <c r="BA162" s="5">
        <f t="shared" si="141"/>
        <v>1.8104459612434724E-41</v>
      </c>
      <c r="BB162" s="5">
        <f t="shared" si="141"/>
        <v>1.6442486187850855E-41</v>
      </c>
      <c r="BC162" s="5">
        <f t="shared" si="141"/>
        <v>1.4860512763267178E-41</v>
      </c>
      <c r="BD162" s="5">
        <f t="shared" si="141"/>
        <v>1.3358539338683311E-41</v>
      </c>
      <c r="BE162" s="5">
        <f t="shared" si="141"/>
        <v>1.1936565914099449E-41</v>
      </c>
      <c r="BF162" s="5">
        <f t="shared" si="141"/>
        <v>1.0594592489515593E-41</v>
      </c>
      <c r="BG162" s="5">
        <f t="shared" si="140"/>
        <v>9.3326190649318893E-42</v>
      </c>
      <c r="BH162" s="5">
        <f t="shared" si="140"/>
        <v>8.150645640348034E-42</v>
      </c>
      <c r="BI162" s="5">
        <f t="shared" si="140"/>
        <v>7.048672215764184E-42</v>
      </c>
      <c r="BJ162" s="5">
        <f t="shared" si="140"/>
        <v>6.0266987911803395E-42</v>
      </c>
      <c r="BK162" s="5">
        <f t="shared" si="140"/>
        <v>5.0847253665966092E-42</v>
      </c>
      <c r="BL162" s="5">
        <f t="shared" si="140"/>
        <v>4.2227519420127657E-42</v>
      </c>
      <c r="BM162" s="5">
        <f t="shared" si="140"/>
        <v>3.440778517428927E-42</v>
      </c>
      <c r="BN162" s="5">
        <f t="shared" si="140"/>
        <v>2.7388050928451738E-42</v>
      </c>
      <c r="BO162" s="5">
        <f t="shared" si="140"/>
        <v>2.1168316682613365E-42</v>
      </c>
      <c r="BP162" s="5">
        <f t="shared" si="140"/>
        <v>1.5748582436775046E-42</v>
      </c>
      <c r="BQ162" s="5">
        <f t="shared" si="140"/>
        <v>1.1128848190936778E-42</v>
      </c>
      <c r="BR162" s="5">
        <f t="shared" si="140"/>
        <v>7.3091139450989743E-43</v>
      </c>
      <c r="BS162" s="5">
        <f t="shared" si="140"/>
        <v>4.2893796992607177E-43</v>
      </c>
      <c r="BT162" s="5">
        <f t="shared" si="140"/>
        <v>2.0696454534225134E-43</v>
      </c>
      <c r="BU162" s="5">
        <f t="shared" si="140"/>
        <v>6.4991120758436227E-44</v>
      </c>
      <c r="BV162" s="5">
        <f t="shared" si="137"/>
        <v>3.0176961746290705E-45</v>
      </c>
      <c r="BW162" s="5">
        <f t="shared" si="137"/>
        <v>2.1044271590807967E-44</v>
      </c>
      <c r="BX162" s="5">
        <f t="shared" si="137"/>
        <v>1.1907084700698954E-43</v>
      </c>
      <c r="BY162" s="5">
        <f t="shared" si="137"/>
        <v>2.9709742242317643E-43</v>
      </c>
      <c r="BZ162" s="5">
        <f t="shared" si="137"/>
        <v>5.5512399783933273E-43</v>
      </c>
      <c r="CA162" s="5">
        <f t="shared" si="137"/>
        <v>8.9315057325552058E-43</v>
      </c>
      <c r="CB162" s="5">
        <f t="shared" si="137"/>
        <v>1.3111771486717137E-42</v>
      </c>
      <c r="CC162" s="5">
        <f t="shared" si="137"/>
        <v>1.8092037240879123E-42</v>
      </c>
      <c r="CD162" s="5">
        <f t="shared" si="137"/>
        <v>2.3872302995040417E-42</v>
      </c>
      <c r="CE162" s="5">
        <f t="shared" si="137"/>
        <v>3.0452568749202415E-42</v>
      </c>
      <c r="CF162" s="5">
        <f t="shared" si="137"/>
        <v>3.7832834503364462E-42</v>
      </c>
      <c r="CG162" s="5">
        <f t="shared" si="137"/>
        <v>4.6013100257525525E-42</v>
      </c>
      <c r="CH162" s="5">
        <f t="shared" si="137"/>
        <v>5.4993366011687584E-42</v>
      </c>
      <c r="CI162" s="5">
        <f t="shared" si="137"/>
        <v>6.4773631765849696E-42</v>
      </c>
      <c r="CJ162" s="5">
        <f t="shared" si="137"/>
        <v>7.5353897520011862E-42</v>
      </c>
      <c r="CK162" s="5">
        <f t="shared" si="137"/>
        <v>8.6734163274172654E-42</v>
      </c>
      <c r="CL162" s="5">
        <f t="shared" si="136"/>
        <v>9.8914429028334838E-42</v>
      </c>
      <c r="CM162" s="5">
        <f t="shared" si="136"/>
        <v>1.1189469478249706E-41</v>
      </c>
      <c r="CN162" s="5">
        <f t="shared" si="136"/>
        <v>1.2567496053665934E-41</v>
      </c>
      <c r="CO162" s="5">
        <f t="shared" si="136"/>
        <v>1.4025522629081986E-41</v>
      </c>
      <c r="CP162" s="5">
        <f t="shared" si="136"/>
        <v>1.5563549204498216E-41</v>
      </c>
      <c r="CQ162" s="5">
        <f t="shared" si="136"/>
        <v>1.7181575779914452E-41</v>
      </c>
      <c r="CR162" s="5">
        <f t="shared" si="136"/>
        <v>1.8879602355330689E-41</v>
      </c>
      <c r="CS162" s="5">
        <f t="shared" si="136"/>
        <v>2.0657628930746717E-41</v>
      </c>
      <c r="CT162" s="5">
        <f t="shared" si="136"/>
        <v>2.3146742135412069E-41</v>
      </c>
      <c r="CU162" s="5">
        <f t="shared" si="136"/>
        <v>2.1262299685852673E-41</v>
      </c>
      <c r="CV162" s="5">
        <f t="shared" si="136"/>
        <v>1.9457857236293494E-41</v>
      </c>
      <c r="CW162" s="5">
        <f t="shared" si="136"/>
        <v>1.7733414786734101E-41</v>
      </c>
      <c r="CX162" s="5">
        <f t="shared" si="136"/>
        <v>1.6088972337174711E-41</v>
      </c>
      <c r="CY162" s="5">
        <f t="shared" si="136"/>
        <v>1.4524529887615328E-41</v>
      </c>
      <c r="CZ162" s="5">
        <f t="shared" si="136"/>
        <v>1.3040087438056123E-41</v>
      </c>
      <c r="DA162" s="5">
        <f t="shared" si="135"/>
        <v>1.163564498849674E-41</v>
      </c>
      <c r="DB162" s="5">
        <f t="shared" si="135"/>
        <v>1.0311202538937362E-41</v>
      </c>
      <c r="DC162" s="5">
        <f t="shared" si="135"/>
        <v>9.0667600893779903E-42</v>
      </c>
      <c r="DD162" s="5">
        <f t="shared" si="135"/>
        <v>7.9023176398187578E-42</v>
      </c>
      <c r="DE162" s="5">
        <f t="shared" si="135"/>
        <v>6.8178751902593866E-42</v>
      </c>
      <c r="DF162" s="5">
        <f t="shared" si="135"/>
        <v>5.8134327407000208E-42</v>
      </c>
      <c r="DG162" s="5">
        <f t="shared" si="135"/>
        <v>4.8889902911407667E-42</v>
      </c>
      <c r="DH162" s="5">
        <f t="shared" si="135"/>
        <v>4.0445478415814019E-42</v>
      </c>
    </row>
    <row r="163" spans="2:112" x14ac:dyDescent="0.25">
      <c r="B163" s="5">
        <f>'goccia (20)'!S16</f>
        <v>2.4335439473028365E-18</v>
      </c>
      <c r="D163">
        <f t="shared" si="131"/>
        <v>205</v>
      </c>
      <c r="E163" s="5">
        <f t="shared" si="124"/>
        <v>2.4335439473028365E-18</v>
      </c>
      <c r="F163" s="107">
        <f t="shared" si="125"/>
        <v>24.335439473028366</v>
      </c>
      <c r="G163" s="35"/>
      <c r="H163" s="100">
        <f t="shared" si="126"/>
        <v>1.5209649670642728E-19</v>
      </c>
      <c r="I163" s="35"/>
      <c r="J163" s="6"/>
      <c r="L163" s="5">
        <f t="shared" si="139"/>
        <v>4.3952984400604498E-42</v>
      </c>
      <c r="M163" s="5">
        <f t="shared" si="139"/>
        <v>3.5966997574895111E-42</v>
      </c>
      <c r="N163" s="5">
        <f t="shared" si="139"/>
        <v>2.8781010749186594E-42</v>
      </c>
      <c r="O163" s="5">
        <f t="shared" si="139"/>
        <v>2.2395023923477215E-42</v>
      </c>
      <c r="P163" s="5">
        <f t="shared" si="139"/>
        <v>1.6809037097767887E-42</v>
      </c>
      <c r="Q163" s="5">
        <f t="shared" si="139"/>
        <v>1.2023050272058617E-42</v>
      </c>
      <c r="R163" s="5">
        <f t="shared" si="139"/>
        <v>8.0370634463498292E-43</v>
      </c>
      <c r="S163" s="5">
        <f t="shared" si="139"/>
        <v>4.8510766206405673E-43</v>
      </c>
      <c r="T163" s="5">
        <f t="shared" si="139"/>
        <v>2.4650897949313581E-43</v>
      </c>
      <c r="U163" s="5">
        <f t="shared" si="139"/>
        <v>8.7910296922220212E-44</v>
      </c>
      <c r="V163" s="5">
        <f t="shared" si="139"/>
        <v>9.3116143513145778E-45</v>
      </c>
      <c r="W163" s="5">
        <f t="shared" si="139"/>
        <v>1.0712931780399981E-44</v>
      </c>
      <c r="X163" s="5">
        <f t="shared" si="139"/>
        <v>9.2114249209490698E-44</v>
      </c>
      <c r="Y163" s="5">
        <f t="shared" si="139"/>
        <v>2.5351556663858673E-43</v>
      </c>
      <c r="Z163" s="5">
        <f t="shared" si="139"/>
        <v>4.9491688406765422E-43</v>
      </c>
      <c r="AA163" s="5">
        <f t="shared" si="139"/>
        <v>8.1631820149675118E-43</v>
      </c>
      <c r="AB163" s="5">
        <f t="shared" si="138"/>
        <v>1.2177195189258535E-42</v>
      </c>
      <c r="AC163" s="5">
        <f t="shared" si="138"/>
        <v>1.6991208363548985E-42</v>
      </c>
      <c r="AD163" s="5">
        <f t="shared" si="138"/>
        <v>2.2605221537840016E-42</v>
      </c>
      <c r="AE163" s="5">
        <f t="shared" si="138"/>
        <v>2.9019234712131104E-42</v>
      </c>
      <c r="AF163" s="5">
        <f t="shared" si="138"/>
        <v>3.6233247886422242E-42</v>
      </c>
      <c r="AG163" s="5">
        <f t="shared" si="138"/>
        <v>4.4247261060712421E-42</v>
      </c>
      <c r="AH163" s="5">
        <f t="shared" si="138"/>
        <v>5.306127423500357E-42</v>
      </c>
      <c r="AI163" s="5">
        <f t="shared" si="138"/>
        <v>6.2675287409294773E-42</v>
      </c>
      <c r="AJ163" s="5">
        <f t="shared" si="138"/>
        <v>7.3089300583586035E-42</v>
      </c>
      <c r="AK163" s="5">
        <f t="shared" si="138"/>
        <v>8.4303313757875936E-42</v>
      </c>
      <c r="AL163" s="5">
        <f t="shared" si="138"/>
        <v>9.6317326932167204E-42</v>
      </c>
      <c r="AM163" s="5">
        <f t="shared" si="138"/>
        <v>1.0913134010645852E-41</v>
      </c>
      <c r="AN163" s="5">
        <f t="shared" si="138"/>
        <v>1.2274535328074822E-41</v>
      </c>
      <c r="AO163" s="5">
        <f t="shared" si="138"/>
        <v>1.3715936645503954E-41</v>
      </c>
      <c r="AP163" s="5">
        <f t="shared" si="138"/>
        <v>1.5237337962933091E-41</v>
      </c>
      <c r="AQ163" s="5">
        <f t="shared" si="141"/>
        <v>1.6838739280362237E-41</v>
      </c>
      <c r="AR163" s="5">
        <f t="shared" si="141"/>
        <v>1.8520140597791178E-41</v>
      </c>
      <c r="AS163" s="5">
        <f t="shared" si="141"/>
        <v>2.0281541915220321E-41</v>
      </c>
      <c r="AT163" s="5">
        <f t="shared" si="141"/>
        <v>2.2122943232649472E-41</v>
      </c>
      <c r="AU163" s="5">
        <f t="shared" si="141"/>
        <v>2.4044344550078626E-41</v>
      </c>
      <c r="AV163" s="5">
        <f t="shared" si="141"/>
        <v>2.5363946551527755E-41</v>
      </c>
      <c r="AW163" s="5">
        <f t="shared" si="141"/>
        <v>2.3389441290118718E-41</v>
      </c>
      <c r="AX163" s="5">
        <f t="shared" si="141"/>
        <v>2.1494936028709682E-41</v>
      </c>
      <c r="AY163" s="5">
        <f t="shared" si="141"/>
        <v>1.9680430767300655E-41</v>
      </c>
      <c r="AZ163" s="5">
        <f t="shared" si="141"/>
        <v>1.7945925505891834E-41</v>
      </c>
      <c r="BA163" s="5">
        <f t="shared" si="141"/>
        <v>1.6291420244482808E-41</v>
      </c>
      <c r="BB163" s="5">
        <f t="shared" si="141"/>
        <v>1.4716914983073786E-41</v>
      </c>
      <c r="BC163" s="5">
        <f t="shared" si="141"/>
        <v>1.3222409721664944E-41</v>
      </c>
      <c r="BD163" s="5">
        <f t="shared" si="141"/>
        <v>1.1807904460255925E-41</v>
      </c>
      <c r="BE163" s="5">
        <f t="shared" si="141"/>
        <v>1.0473399198846908E-41</v>
      </c>
      <c r="BF163" s="5">
        <f t="shared" si="141"/>
        <v>9.2188939374378986E-42</v>
      </c>
      <c r="BG163" s="5">
        <f t="shared" si="140"/>
        <v>8.0443886760290307E-42</v>
      </c>
      <c r="BH163" s="5">
        <f t="shared" si="140"/>
        <v>6.9498834146200216E-42</v>
      </c>
      <c r="BI163" s="5">
        <f t="shared" si="140"/>
        <v>5.9353781532110165E-42</v>
      </c>
      <c r="BJ163" s="5">
        <f t="shared" si="140"/>
        <v>5.0008728918020187E-42</v>
      </c>
      <c r="BK163" s="5">
        <f t="shared" si="140"/>
        <v>4.146367630393123E-42</v>
      </c>
      <c r="BL163" s="5">
        <f t="shared" si="140"/>
        <v>3.3718623689841257E-42</v>
      </c>
      <c r="BM163" s="5">
        <f t="shared" si="140"/>
        <v>2.6773571075751334E-42</v>
      </c>
      <c r="BN163" s="5">
        <f t="shared" si="140"/>
        <v>2.0628518461662156E-42</v>
      </c>
      <c r="BO163" s="5">
        <f t="shared" si="140"/>
        <v>1.5283465847572244E-42</v>
      </c>
      <c r="BP163" s="5">
        <f t="shared" si="140"/>
        <v>1.0738413233482386E-42</v>
      </c>
      <c r="BQ163" s="5">
        <f t="shared" si="140"/>
        <v>6.993360619392579E-43</v>
      </c>
      <c r="BR163" s="5">
        <f t="shared" si="140"/>
        <v>4.0483080053031317E-43</v>
      </c>
      <c r="BS163" s="5">
        <f t="shared" si="140"/>
        <v>1.9032553912133356E-43</v>
      </c>
      <c r="BT163" s="5">
        <f t="shared" si="140"/>
        <v>5.5820277712359237E-44</v>
      </c>
      <c r="BU163" s="5">
        <f t="shared" si="140"/>
        <v>1.3150163033902174E-45</v>
      </c>
      <c r="BV163" s="5">
        <f t="shared" si="137"/>
        <v>2.6809754894418631E-44</v>
      </c>
      <c r="BW163" s="5">
        <f t="shared" si="137"/>
        <v>1.3230449348543309E-43</v>
      </c>
      <c r="BX163" s="5">
        <f t="shared" si="137"/>
        <v>3.1779923207646075E-43</v>
      </c>
      <c r="BY163" s="5">
        <f t="shared" si="137"/>
        <v>5.8329397066749372E-43</v>
      </c>
      <c r="BZ163" s="5">
        <f t="shared" si="137"/>
        <v>9.2878870925848556E-43</v>
      </c>
      <c r="CA163" s="5">
        <f t="shared" si="137"/>
        <v>1.3542834478495196E-42</v>
      </c>
      <c r="CB163" s="5">
        <f t="shared" si="137"/>
        <v>1.8597781864405589E-42</v>
      </c>
      <c r="CC163" s="5">
        <f t="shared" si="137"/>
        <v>2.4452729250316033E-42</v>
      </c>
      <c r="CD163" s="5">
        <f t="shared" si="137"/>
        <v>3.1107676636225686E-42</v>
      </c>
      <c r="CE163" s="5">
        <f t="shared" si="137"/>
        <v>3.8562624022136142E-42</v>
      </c>
      <c r="CF163" s="5">
        <f t="shared" si="137"/>
        <v>4.6817571408046651E-42</v>
      </c>
      <c r="CG163" s="5">
        <f t="shared" si="137"/>
        <v>5.5872518793956073E-42</v>
      </c>
      <c r="CH163" s="5">
        <f t="shared" si="137"/>
        <v>6.5727466179866587E-42</v>
      </c>
      <c r="CI163" s="5">
        <f t="shared" si="137"/>
        <v>7.638241356577716E-42</v>
      </c>
      <c r="CJ163" s="5">
        <f t="shared" si="137"/>
        <v>8.7837360951687788E-42</v>
      </c>
      <c r="CK163" s="5">
        <f t="shared" si="137"/>
        <v>1.0009230833759694E-41</v>
      </c>
      <c r="CL163" s="5">
        <f t="shared" si="136"/>
        <v>1.1314725572350758E-41</v>
      </c>
      <c r="CM163" s="5">
        <f t="shared" si="136"/>
        <v>1.2700220310941827E-41</v>
      </c>
      <c r="CN163" s="5">
        <f t="shared" si="136"/>
        <v>1.4165715049532901E-41</v>
      </c>
      <c r="CO163" s="5">
        <f t="shared" si="136"/>
        <v>1.571120978812379E-41</v>
      </c>
      <c r="CP163" s="5">
        <f t="shared" si="136"/>
        <v>1.7336704526714865E-41</v>
      </c>
      <c r="CQ163" s="5">
        <f t="shared" si="136"/>
        <v>1.9042199265305946E-41</v>
      </c>
      <c r="CR163" s="5">
        <f t="shared" si="136"/>
        <v>2.0827694003897031E-41</v>
      </c>
      <c r="CS163" s="5">
        <f t="shared" si="136"/>
        <v>2.2693188742487893E-41</v>
      </c>
      <c r="CT163" s="5">
        <f t="shared" si="136"/>
        <v>2.4638683481078978E-41</v>
      </c>
      <c r="CU163" s="5">
        <f t="shared" si="136"/>
        <v>2.6664178219670073E-41</v>
      </c>
      <c r="CV163" s="5">
        <f t="shared" si="136"/>
        <v>2.8769672958260909E-41</v>
      </c>
      <c r="CW163" s="5">
        <f t="shared" si="136"/>
        <v>3.0955167696852002E-41</v>
      </c>
      <c r="CX163" s="5">
        <f t="shared" si="136"/>
        <v>3.3925588478202939E-41</v>
      </c>
      <c r="CY163" s="5">
        <f t="shared" si="136"/>
        <v>3.1635761412407536E-41</v>
      </c>
      <c r="CZ163" s="5">
        <f t="shared" si="136"/>
        <v>2.94259343466124E-41</v>
      </c>
      <c r="DA163" s="5">
        <f t="shared" si="135"/>
        <v>2.7296107280817001E-41</v>
      </c>
      <c r="DB163" s="5">
        <f t="shared" si="135"/>
        <v>2.5246280215021603E-41</v>
      </c>
      <c r="DC163" s="5">
        <f t="shared" si="135"/>
        <v>2.3276453149226212E-41</v>
      </c>
      <c r="DD163" s="5">
        <f t="shared" si="135"/>
        <v>2.1386626083431046E-41</v>
      </c>
      <c r="DE163" s="5">
        <f t="shared" si="135"/>
        <v>1.9576799017635655E-41</v>
      </c>
      <c r="DF163" s="5">
        <f t="shared" si="135"/>
        <v>1.7846971951840269E-41</v>
      </c>
      <c r="DG163" s="5">
        <f t="shared" si="135"/>
        <v>1.6197144886045085E-41</v>
      </c>
      <c r="DH163" s="5">
        <f t="shared" si="135"/>
        <v>1.4627317820249699E-41</v>
      </c>
    </row>
    <row r="164" spans="2:112" x14ac:dyDescent="0.25">
      <c r="B164" s="5">
        <f>'goccia (20)'!S17</f>
        <v>2.300083544448988E-18</v>
      </c>
      <c r="D164">
        <f t="shared" si="131"/>
        <v>206</v>
      </c>
      <c r="E164" s="5">
        <f t="shared" si="124"/>
        <v>2.300083544448988E-18</v>
      </c>
      <c r="F164" s="107">
        <f t="shared" si="125"/>
        <v>23.00083544448988</v>
      </c>
      <c r="G164" s="35"/>
      <c r="H164" s="100">
        <f t="shared" si="126"/>
        <v>1.5333890296326587E-19</v>
      </c>
      <c r="I164" s="35"/>
      <c r="J164" s="6"/>
      <c r="L164" s="5">
        <f t="shared" si="139"/>
        <v>1.1148272998105603E-41</v>
      </c>
      <c r="M164" s="5">
        <f t="shared" si="139"/>
        <v>9.8527118127992134E-42</v>
      </c>
      <c r="N164" s="5">
        <f t="shared" si="139"/>
        <v>8.6371506274929712E-42</v>
      </c>
      <c r="O164" s="5">
        <f t="shared" si="139"/>
        <v>7.5015894421865826E-42</v>
      </c>
      <c r="P164" s="5">
        <f t="shared" si="139"/>
        <v>6.4460282568801993E-42</v>
      </c>
      <c r="Q164" s="5">
        <f t="shared" si="139"/>
        <v>5.4704670715738214E-42</v>
      </c>
      <c r="R164" s="5">
        <f t="shared" si="139"/>
        <v>4.5749058862675521E-42</v>
      </c>
      <c r="S164" s="5">
        <f t="shared" si="139"/>
        <v>3.7593447009611753E-42</v>
      </c>
      <c r="T164" s="5">
        <f t="shared" si="139"/>
        <v>3.0237835156548039E-42</v>
      </c>
      <c r="U164" s="5">
        <f t="shared" si="139"/>
        <v>2.3682223303484378E-42</v>
      </c>
      <c r="V164" s="5">
        <f t="shared" si="139"/>
        <v>1.7926611450421414E-42</v>
      </c>
      <c r="W164" s="5">
        <f t="shared" si="139"/>
        <v>1.2970999597357761E-42</v>
      </c>
      <c r="X164" s="5">
        <f t="shared" si="139"/>
        <v>8.8153877442941634E-43</v>
      </c>
      <c r="Y164" s="5">
        <f t="shared" si="139"/>
        <v>5.4597758912306174E-43</v>
      </c>
      <c r="Z164" s="5">
        <f t="shared" si="139"/>
        <v>2.9041640381673845E-43</v>
      </c>
      <c r="AA164" s="5">
        <f t="shared" si="139"/>
        <v>1.148552185103849E-43</v>
      </c>
      <c r="AB164" s="5">
        <f t="shared" si="138"/>
        <v>1.9294033204036669E-44</v>
      </c>
      <c r="AC164" s="5">
        <f t="shared" si="138"/>
        <v>3.7328478976908034E-45</v>
      </c>
      <c r="AD164" s="5">
        <f t="shared" si="138"/>
        <v>6.8171662591343562E-44</v>
      </c>
      <c r="AE164" s="5">
        <f t="shared" si="138"/>
        <v>2.1261047728500164E-43</v>
      </c>
      <c r="AF164" s="5">
        <f t="shared" si="138"/>
        <v>4.3704929197866505E-43</v>
      </c>
      <c r="AG164" s="5">
        <f t="shared" si="138"/>
        <v>7.4148810667229226E-43</v>
      </c>
      <c r="AH164" s="5">
        <f t="shared" si="138"/>
        <v>1.1259269213659566E-42</v>
      </c>
      <c r="AI164" s="5">
        <f t="shared" si="138"/>
        <v>1.5903657360596263E-42</v>
      </c>
      <c r="AJ164" s="5">
        <f t="shared" si="138"/>
        <v>2.1348045507533015E-42</v>
      </c>
      <c r="AK164" s="5">
        <f t="shared" si="138"/>
        <v>2.7592433654469017E-42</v>
      </c>
      <c r="AL164" s="5">
        <f t="shared" si="138"/>
        <v>3.4636821801405774E-42</v>
      </c>
      <c r="AM164" s="5">
        <f t="shared" si="138"/>
        <v>4.248120994834259E-42</v>
      </c>
      <c r="AN164" s="5">
        <f t="shared" si="138"/>
        <v>5.1125598095278364E-42</v>
      </c>
      <c r="AO164" s="5">
        <f t="shared" si="138"/>
        <v>6.0569986242215186E-42</v>
      </c>
      <c r="AP164" s="5">
        <f t="shared" si="138"/>
        <v>7.0814374389152067E-42</v>
      </c>
      <c r="AQ164" s="5">
        <f t="shared" si="141"/>
        <v>8.1858762536088989E-42</v>
      </c>
      <c r="AR164" s="5">
        <f t="shared" si="141"/>
        <v>9.3703150683024498E-42</v>
      </c>
      <c r="AS164" s="5">
        <f t="shared" si="141"/>
        <v>1.0634753882996144E-41</v>
      </c>
      <c r="AT164" s="5">
        <f t="shared" si="141"/>
        <v>1.1979192697689843E-41</v>
      </c>
      <c r="AU164" s="5">
        <f t="shared" si="141"/>
        <v>1.3403631512383548E-41</v>
      </c>
      <c r="AV164" s="5">
        <f t="shared" si="141"/>
        <v>1.4908070327077073E-41</v>
      </c>
      <c r="AW164" s="5">
        <f t="shared" si="141"/>
        <v>1.6492509141770778E-41</v>
      </c>
      <c r="AX164" s="5">
        <f t="shared" si="141"/>
        <v>1.8156947956464487E-41</v>
      </c>
      <c r="AY164" s="5">
        <f t="shared" si="141"/>
        <v>1.9901386771158206E-41</v>
      </c>
      <c r="AZ164" s="5">
        <f t="shared" si="141"/>
        <v>2.1725825585851701E-41</v>
      </c>
      <c r="BA164" s="5">
        <f t="shared" si="141"/>
        <v>2.363026440054542E-41</v>
      </c>
      <c r="BB164" s="5">
        <f t="shared" si="141"/>
        <v>2.5614703215239143E-41</v>
      </c>
      <c r="BC164" s="5">
        <f t="shared" si="141"/>
        <v>2.7679142029932618E-41</v>
      </c>
      <c r="BD164" s="5">
        <f t="shared" si="141"/>
        <v>3.015856840326272E-41</v>
      </c>
      <c r="BE164" s="5">
        <f t="shared" si="141"/>
        <v>2.8001895704720142E-41</v>
      </c>
      <c r="BF164" s="5">
        <f t="shared" si="141"/>
        <v>2.5925223006177567E-41</v>
      </c>
      <c r="BG164" s="5">
        <f t="shared" si="140"/>
        <v>2.3928550307635232E-41</v>
      </c>
      <c r="BH164" s="5">
        <f t="shared" si="140"/>
        <v>2.2011877609092657E-41</v>
      </c>
      <c r="BI164" s="5">
        <f t="shared" si="140"/>
        <v>2.0175204910550088E-41</v>
      </c>
      <c r="BJ164" s="5">
        <f t="shared" si="140"/>
        <v>1.8418532212007523E-41</v>
      </c>
      <c r="BK164" s="5">
        <f t="shared" si="140"/>
        <v>1.6741859513465161E-41</v>
      </c>
      <c r="BL164" s="5">
        <f t="shared" si="140"/>
        <v>1.5145186814922597E-41</v>
      </c>
      <c r="BM164" s="5">
        <f t="shared" si="140"/>
        <v>1.362851411638004E-41</v>
      </c>
      <c r="BN164" s="5">
        <f t="shared" si="140"/>
        <v>1.2191841417837657E-41</v>
      </c>
      <c r="BO164" s="5">
        <f t="shared" si="140"/>
        <v>1.08351687192951E-41</v>
      </c>
      <c r="BP164" s="5">
        <f t="shared" si="140"/>
        <v>9.5584960207525484E-42</v>
      </c>
      <c r="BQ164" s="5">
        <f t="shared" si="140"/>
        <v>8.3618233222100033E-42</v>
      </c>
      <c r="BR164" s="5">
        <f t="shared" si="140"/>
        <v>7.2451506236675923E-42</v>
      </c>
      <c r="BS164" s="5">
        <f t="shared" si="140"/>
        <v>6.2084779251250464E-42</v>
      </c>
      <c r="BT164" s="5">
        <f t="shared" si="140"/>
        <v>5.2518052265825072E-42</v>
      </c>
      <c r="BU164" s="5">
        <f t="shared" si="140"/>
        <v>4.3751325280399726E-42</v>
      </c>
      <c r="BV164" s="5">
        <f t="shared" si="137"/>
        <v>3.5784598294975346E-42</v>
      </c>
      <c r="BW164" s="5">
        <f t="shared" si="137"/>
        <v>2.861787130955083E-42</v>
      </c>
      <c r="BX164" s="5">
        <f t="shared" si="137"/>
        <v>2.2251144324125454E-42</v>
      </c>
      <c r="BY164" s="5">
        <f t="shared" si="137"/>
        <v>1.6684417338700128E-42</v>
      </c>
      <c r="BZ164" s="5">
        <f t="shared" si="137"/>
        <v>1.1917690353275384E-42</v>
      </c>
      <c r="CA164" s="5">
        <f t="shared" si="137"/>
        <v>7.9509633678500696E-43</v>
      </c>
      <c r="CB164" s="5">
        <f t="shared" si="137"/>
        <v>4.7842363824248099E-43</v>
      </c>
      <c r="CC164" s="5">
        <f t="shared" si="137"/>
        <v>2.417509396999602E-43</v>
      </c>
      <c r="CD164" s="5">
        <f t="shared" si="137"/>
        <v>8.5078241157458804E-44</v>
      </c>
      <c r="CE164" s="5">
        <f t="shared" si="137"/>
        <v>8.4055426149390438E-45</v>
      </c>
      <c r="CF164" s="5">
        <f t="shared" si="137"/>
        <v>1.1732844072424594E-44</v>
      </c>
      <c r="CG164" s="5">
        <f t="shared" si="137"/>
        <v>9.5060145529900603E-44</v>
      </c>
      <c r="CH164" s="5">
        <f t="shared" si="137"/>
        <v>2.5838744698738717E-43</v>
      </c>
      <c r="CI164" s="5">
        <f t="shared" si="137"/>
        <v>5.0171474844487901E-43</v>
      </c>
      <c r="CJ164" s="5">
        <f t="shared" si="137"/>
        <v>8.2504204990237618E-43</v>
      </c>
      <c r="CK164" s="5">
        <f t="shared" si="137"/>
        <v>1.2283693513598253E-42</v>
      </c>
      <c r="CL164" s="5">
        <f t="shared" si="136"/>
        <v>1.7116966528173235E-42</v>
      </c>
      <c r="CM164" s="5">
        <f t="shared" si="136"/>
        <v>2.2750239542748268E-42</v>
      </c>
      <c r="CN164" s="5">
        <f t="shared" si="136"/>
        <v>2.9183512557323358E-42</v>
      </c>
      <c r="CO164" s="5">
        <f t="shared" si="136"/>
        <v>3.6416785571897577E-42</v>
      </c>
      <c r="CP164" s="5">
        <f t="shared" si="136"/>
        <v>4.4450058586472678E-42</v>
      </c>
      <c r="CQ164" s="5">
        <f t="shared" si="136"/>
        <v>5.3283331601047827E-42</v>
      </c>
      <c r="CR164" s="5">
        <f t="shared" si="136"/>
        <v>6.2916604615623028E-42</v>
      </c>
      <c r="CS164" s="5">
        <f t="shared" si="136"/>
        <v>7.3349877630196983E-42</v>
      </c>
      <c r="CT164" s="5">
        <f t="shared" si="136"/>
        <v>8.4583150644772203E-42</v>
      </c>
      <c r="CU164" s="5">
        <f t="shared" si="136"/>
        <v>9.6616423659347463E-42</v>
      </c>
      <c r="CV164" s="5">
        <f t="shared" si="136"/>
        <v>1.094496966739212E-41</v>
      </c>
      <c r="CW164" s="5">
        <f t="shared" si="136"/>
        <v>1.2308296968849646E-41</v>
      </c>
      <c r="CX164" s="5">
        <f t="shared" si="136"/>
        <v>1.375162427030718E-41</v>
      </c>
      <c r="CY164" s="5">
        <f t="shared" si="136"/>
        <v>1.5274951571764719E-41</v>
      </c>
      <c r="CZ164" s="5">
        <f t="shared" si="136"/>
        <v>1.6878278873222065E-41</v>
      </c>
      <c r="DA164" s="5">
        <f t="shared" si="135"/>
        <v>1.8561606174679604E-41</v>
      </c>
      <c r="DB164" s="5">
        <f t="shared" si="135"/>
        <v>2.0324933476137147E-41</v>
      </c>
      <c r="DC164" s="5">
        <f t="shared" si="135"/>
        <v>2.2168260777594699E-41</v>
      </c>
      <c r="DD164" s="5">
        <f t="shared" si="135"/>
        <v>2.4091588079052018E-41</v>
      </c>
      <c r="DE164" s="5">
        <f t="shared" si="135"/>
        <v>2.6094915380509566E-41</v>
      </c>
      <c r="DF164" s="5">
        <f t="shared" si="135"/>
        <v>2.8178242681967125E-41</v>
      </c>
      <c r="DG164" s="5">
        <f t="shared" si="135"/>
        <v>3.0341569983424421E-41</v>
      </c>
      <c r="DH164" s="5">
        <f t="shared" si="135"/>
        <v>3.2584897284881978E-41</v>
      </c>
    </row>
    <row r="165" spans="2:112" x14ac:dyDescent="0.25">
      <c r="B165" s="5">
        <f>'goccia (20)'!S18</f>
        <v>2.4098371652169562E-18</v>
      </c>
      <c r="D165">
        <f t="shared" si="131"/>
        <v>207</v>
      </c>
      <c r="E165" s="5">
        <f t="shared" si="124"/>
        <v>2.4098371652169562E-18</v>
      </c>
      <c r="F165" s="107">
        <f t="shared" si="125"/>
        <v>24.098371652169561</v>
      </c>
      <c r="G165" s="35"/>
      <c r="H165" s="100">
        <f t="shared" si="126"/>
        <v>1.5061482282605976E-19</v>
      </c>
      <c r="I165" s="35"/>
      <c r="J165" s="6"/>
      <c r="L165" s="5">
        <f t="shared" si="139"/>
        <v>3.7800710744411663E-43</v>
      </c>
      <c r="M165" s="5">
        <f t="shared" si="139"/>
        <v>1.7207797702020493E-43</v>
      </c>
      <c r="N165" s="5">
        <f t="shared" si="139"/>
        <v>4.614884659630889E-44</v>
      </c>
      <c r="O165" s="5">
        <f t="shared" si="139"/>
        <v>2.1971617239818552E-46</v>
      </c>
      <c r="P165" s="5">
        <f t="shared" si="139"/>
        <v>3.4290585748492795E-44</v>
      </c>
      <c r="Q165" s="5">
        <f t="shared" si="139"/>
        <v>1.4836145532459272E-43</v>
      </c>
      <c r="R165" s="5">
        <f t="shared" si="139"/>
        <v>3.4243232490066978E-43</v>
      </c>
      <c r="S165" s="5">
        <f t="shared" si="139"/>
        <v>6.1650319447677067E-43</v>
      </c>
      <c r="T165" s="5">
        <f t="shared" si="139"/>
        <v>9.7057406405287689E-43</v>
      </c>
      <c r="U165" s="5">
        <f t="shared" si="139"/>
        <v>1.4046449336289884E-42</v>
      </c>
      <c r="V165" s="5">
        <f t="shared" si="139"/>
        <v>1.9187158032050385E-42</v>
      </c>
      <c r="W165" s="5">
        <f t="shared" si="139"/>
        <v>2.5127866727811512E-42</v>
      </c>
      <c r="X165" s="5">
        <f t="shared" si="139"/>
        <v>3.1868575423572687E-42</v>
      </c>
      <c r="Y165" s="5">
        <f t="shared" si="139"/>
        <v>3.9409284119333922E-42</v>
      </c>
      <c r="Z165" s="5">
        <f t="shared" si="139"/>
        <v>4.7749992815094152E-42</v>
      </c>
      <c r="AA165" s="5">
        <f t="shared" si="139"/>
        <v>5.6890701510855398E-42</v>
      </c>
      <c r="AB165" s="5">
        <f t="shared" si="138"/>
        <v>6.6831410206616685E-42</v>
      </c>
      <c r="AC165" s="5">
        <f t="shared" si="138"/>
        <v>7.7572118902376699E-42</v>
      </c>
      <c r="AD165" s="5">
        <f t="shared" si="138"/>
        <v>8.9112827598138003E-42</v>
      </c>
      <c r="AE165" s="5">
        <f t="shared" si="138"/>
        <v>1.0145353629389936E-41</v>
      </c>
      <c r="AF165" s="5">
        <f t="shared" si="138"/>
        <v>1.1459424498966077E-41</v>
      </c>
      <c r="AG165" s="5">
        <f t="shared" si="138"/>
        <v>1.285349536854205E-41</v>
      </c>
      <c r="AH165" s="5">
        <f t="shared" si="138"/>
        <v>1.4327566238118193E-41</v>
      </c>
      <c r="AI165" s="5">
        <f t="shared" si="138"/>
        <v>1.588163710769434E-41</v>
      </c>
      <c r="AJ165" s="5">
        <f t="shared" si="138"/>
        <v>1.7515707977270494E-41</v>
      </c>
      <c r="AK165" s="5">
        <f t="shared" si="138"/>
        <v>1.922977884684644E-41</v>
      </c>
      <c r="AL165" s="5">
        <f t="shared" si="138"/>
        <v>2.1023849716422594E-41</v>
      </c>
      <c r="AM165" s="5">
        <f t="shared" si="138"/>
        <v>2.2897920585998752E-41</v>
      </c>
      <c r="AN165" s="5">
        <f t="shared" si="138"/>
        <v>2.5561225013973149E-41</v>
      </c>
      <c r="AO165" s="5">
        <f t="shared" si="138"/>
        <v>2.357890060818758E-41</v>
      </c>
      <c r="AP165" s="5">
        <f t="shared" si="138"/>
        <v>2.1676576202402012E-41</v>
      </c>
      <c r="AQ165" s="5">
        <f t="shared" si="141"/>
        <v>1.9854251796616451E-41</v>
      </c>
      <c r="AR165" s="5">
        <f t="shared" si="141"/>
        <v>1.81119273908311E-41</v>
      </c>
      <c r="AS165" s="5">
        <f t="shared" si="141"/>
        <v>1.6449602985045542E-41</v>
      </c>
      <c r="AT165" s="5">
        <f t="shared" si="141"/>
        <v>1.4867278579259985E-41</v>
      </c>
      <c r="AU165" s="5">
        <f t="shared" si="141"/>
        <v>1.3364954173474438E-41</v>
      </c>
      <c r="AV165" s="5">
        <f t="shared" si="141"/>
        <v>1.194262976768906E-41</v>
      </c>
      <c r="AW165" s="5">
        <f t="shared" si="141"/>
        <v>1.0600305361903512E-41</v>
      </c>
      <c r="AX165" s="5">
        <f t="shared" si="141"/>
        <v>9.3379809561179678E-42</v>
      </c>
      <c r="AY165" s="5">
        <f t="shared" si="141"/>
        <v>8.1556565503324302E-42</v>
      </c>
      <c r="AZ165" s="5">
        <f t="shared" si="141"/>
        <v>7.0533321445470267E-42</v>
      </c>
      <c r="BA165" s="5">
        <f t="shared" si="141"/>
        <v>6.0310077387614896E-42</v>
      </c>
      <c r="BB165" s="5">
        <f t="shared" si="141"/>
        <v>5.0886833329759585E-42</v>
      </c>
      <c r="BC165" s="5">
        <f t="shared" si="141"/>
        <v>4.2263589271905316E-42</v>
      </c>
      <c r="BD165" s="5">
        <f t="shared" si="141"/>
        <v>3.4440345214050009E-42</v>
      </c>
      <c r="BE165" s="5">
        <f t="shared" si="141"/>
        <v>2.741710115619476E-42</v>
      </c>
      <c r="BF165" s="5">
        <f t="shared" si="141"/>
        <v>2.1193857098339564E-42</v>
      </c>
      <c r="BG165" s="5">
        <f t="shared" si="140"/>
        <v>1.5770613040485024E-42</v>
      </c>
      <c r="BH165" s="5">
        <f t="shared" si="140"/>
        <v>1.1147368982629837E-42</v>
      </c>
      <c r="BI165" s="5">
        <f t="shared" si="140"/>
        <v>7.3241249247747029E-43</v>
      </c>
      <c r="BJ165" s="5">
        <f t="shared" si="140"/>
        <v>4.3008808669196218E-43</v>
      </c>
      <c r="BK165" s="5">
        <f t="shared" si="140"/>
        <v>2.0776368090648132E-43</v>
      </c>
      <c r="BL165" s="5">
        <f t="shared" si="140"/>
        <v>6.5439275120974245E-44</v>
      </c>
      <c r="BM165" s="5">
        <f t="shared" si="140"/>
        <v>3.1148693354724615E-45</v>
      </c>
      <c r="BN165" s="5">
        <f t="shared" si="140"/>
        <v>2.0790463549969047E-44</v>
      </c>
      <c r="BO165" s="5">
        <f t="shared" si="140"/>
        <v>1.1846605776446826E-43</v>
      </c>
      <c r="BP165" s="5">
        <f t="shared" si="140"/>
        <v>2.9614165197897278E-43</v>
      </c>
      <c r="BQ165" s="5">
        <f t="shared" si="140"/>
        <v>5.5381724619348264E-43</v>
      </c>
      <c r="BR165" s="5">
        <f t="shared" si="140"/>
        <v>8.9149284040795236E-43</v>
      </c>
      <c r="BS165" s="5">
        <f t="shared" si="140"/>
        <v>1.3091684346224632E-42</v>
      </c>
      <c r="BT165" s="5">
        <f t="shared" si="140"/>
        <v>1.8068440288369792E-42</v>
      </c>
      <c r="BU165" s="5">
        <f t="shared" si="140"/>
        <v>2.3845196230515009E-42</v>
      </c>
      <c r="BV165" s="5">
        <f t="shared" si="137"/>
        <v>3.0421952172659438E-42</v>
      </c>
      <c r="BW165" s="5">
        <f t="shared" si="137"/>
        <v>3.7798708114803726E-42</v>
      </c>
      <c r="BX165" s="5">
        <f t="shared" si="137"/>
        <v>4.5975464056948902E-42</v>
      </c>
      <c r="BY165" s="5">
        <f t="shared" si="137"/>
        <v>5.4952219999094138E-42</v>
      </c>
      <c r="BZ165" s="5">
        <f t="shared" si="137"/>
        <v>6.4728975941238204E-42</v>
      </c>
      <c r="CA165" s="5">
        <f t="shared" si="137"/>
        <v>7.5305731883383445E-42</v>
      </c>
      <c r="CB165" s="5">
        <f t="shared" si="137"/>
        <v>8.668248782552874E-42</v>
      </c>
      <c r="CC165" s="5">
        <f t="shared" si="137"/>
        <v>9.8859243767674088E-42</v>
      </c>
      <c r="CD165" s="5">
        <f t="shared" si="137"/>
        <v>1.1183599970981788E-41</v>
      </c>
      <c r="CE165" s="5">
        <f t="shared" si="137"/>
        <v>1.2561275565196325E-41</v>
      </c>
      <c r="CF165" s="5">
        <f t="shared" si="137"/>
        <v>1.4018951159410867E-41</v>
      </c>
      <c r="CG165" s="5">
        <f t="shared" si="137"/>
        <v>1.5556626753625224E-41</v>
      </c>
      <c r="CH165" s="5">
        <f t="shared" si="137"/>
        <v>1.7174302347839766E-41</v>
      </c>
      <c r="CI165" s="5">
        <f t="shared" si="137"/>
        <v>1.8871977942054313E-41</v>
      </c>
      <c r="CJ165" s="5">
        <f t="shared" si="137"/>
        <v>2.0649653536268866E-41</v>
      </c>
      <c r="CK165" s="5">
        <f t="shared" si="137"/>
        <v>2.2507329130483196E-41</v>
      </c>
      <c r="CL165" s="5">
        <f t="shared" si="136"/>
        <v>2.4445004724697747E-41</v>
      </c>
      <c r="CM165" s="5">
        <f t="shared" si="136"/>
        <v>2.646268031891231E-41</v>
      </c>
      <c r="CN165" s="5">
        <f t="shared" si="136"/>
        <v>2.8560355913126874E-41</v>
      </c>
      <c r="CO165" s="5">
        <f t="shared" si="136"/>
        <v>3.5179442894225082E-41</v>
      </c>
      <c r="CP165" s="5">
        <f t="shared" si="136"/>
        <v>3.2846952459454824E-41</v>
      </c>
      <c r="CQ165" s="5">
        <f t="shared" si="136"/>
        <v>3.0594462024684569E-41</v>
      </c>
      <c r="CR165" s="5">
        <f t="shared" si="136"/>
        <v>2.8421971589914319E-41</v>
      </c>
      <c r="CS165" s="5">
        <f t="shared" si="136"/>
        <v>2.6329481155144327E-41</v>
      </c>
      <c r="CT165" s="5">
        <f t="shared" si="136"/>
        <v>2.4316990720374075E-41</v>
      </c>
      <c r="CU165" s="5">
        <f t="shared" si="136"/>
        <v>2.2384500285603833E-41</v>
      </c>
      <c r="CV165" s="5">
        <f t="shared" si="136"/>
        <v>2.0532009850833814E-41</v>
      </c>
      <c r="CW165" s="5">
        <f t="shared" si="136"/>
        <v>1.8759519416063573E-41</v>
      </c>
      <c r="CX165" s="5">
        <f t="shared" si="136"/>
        <v>1.7067028981293338E-41</v>
      </c>
      <c r="CY165" s="5">
        <f t="shared" si="136"/>
        <v>1.5454538546523107E-41</v>
      </c>
      <c r="CZ165" s="5">
        <f t="shared" si="136"/>
        <v>1.3922048111753061E-41</v>
      </c>
      <c r="DA165" s="5">
        <f t="shared" si="135"/>
        <v>1.246955767698283E-41</v>
      </c>
      <c r="DB165" s="5">
        <f t="shared" si="135"/>
        <v>1.1097067242212607E-41</v>
      </c>
      <c r="DC165" s="5">
        <f t="shared" si="135"/>
        <v>9.8045768074423867E-42</v>
      </c>
      <c r="DD165" s="5">
        <f t="shared" si="135"/>
        <v>8.5920863726723138E-42</v>
      </c>
      <c r="DE165" s="5">
        <f t="shared" si="135"/>
        <v>7.4595959379020958E-42</v>
      </c>
      <c r="DF165" s="5">
        <f t="shared" si="135"/>
        <v>6.4071055031318831E-42</v>
      </c>
      <c r="DG165" s="5">
        <f t="shared" si="135"/>
        <v>5.434615068361788E-42</v>
      </c>
      <c r="DH165" s="5">
        <f t="shared" si="135"/>
        <v>4.5421246335915758E-42</v>
      </c>
    </row>
    <row r="166" spans="2:112" x14ac:dyDescent="0.25">
      <c r="B166" s="5">
        <f>'goccia (20)'!S19</f>
        <v>2.4956720658727317E-18</v>
      </c>
      <c r="D166">
        <f t="shared" si="131"/>
        <v>208</v>
      </c>
      <c r="E166" s="5">
        <f t="shared" si="124"/>
        <v>2.4956720658727317E-18</v>
      </c>
      <c r="F166" s="107">
        <f t="shared" si="125"/>
        <v>24.956720658727317</v>
      </c>
      <c r="G166" s="35"/>
      <c r="H166" s="100">
        <f t="shared" si="126"/>
        <v>1.5597950411704573E-19</v>
      </c>
      <c r="I166" s="35"/>
      <c r="J166" s="6"/>
      <c r="L166" s="5">
        <f t="shared" si="139"/>
        <v>1.0212887289054657E-41</v>
      </c>
      <c r="M166" s="5">
        <f t="shared" si="139"/>
        <v>1.1531191621461013E-41</v>
      </c>
      <c r="N166" s="5">
        <f t="shared" si="139"/>
        <v>1.2929495953867202E-41</v>
      </c>
      <c r="O166" s="5">
        <f t="shared" si="139"/>
        <v>1.440780028627356E-41</v>
      </c>
      <c r="P166" s="5">
        <f t="shared" si="139"/>
        <v>1.5966104618679922E-41</v>
      </c>
      <c r="Q166" s="5">
        <f t="shared" si="139"/>
        <v>1.7604408951086289E-41</v>
      </c>
      <c r="R166" s="5">
        <f t="shared" si="139"/>
        <v>1.932271328349245E-41</v>
      </c>
      <c r="S166" s="5">
        <f t="shared" si="139"/>
        <v>2.097185795803883E-41</v>
      </c>
      <c r="T166" s="5">
        <f t="shared" si="139"/>
        <v>1.9180056311220478E-41</v>
      </c>
      <c r="U166" s="5">
        <f t="shared" si="139"/>
        <v>1.7468254664402132E-41</v>
      </c>
      <c r="V166" s="5">
        <f t="shared" si="139"/>
        <v>1.5836453017583982E-41</v>
      </c>
      <c r="W166" s="5">
        <f t="shared" si="139"/>
        <v>1.4284651370765636E-41</v>
      </c>
      <c r="X166" s="5">
        <f t="shared" si="139"/>
        <v>1.2812849723947295E-41</v>
      </c>
      <c r="Y166" s="5">
        <f t="shared" si="139"/>
        <v>1.1421048077128961E-41</v>
      </c>
      <c r="Z166" s="5">
        <f t="shared" si="139"/>
        <v>1.0109246430310784E-41</v>
      </c>
      <c r="AA166" s="5">
        <f t="shared" si="139"/>
        <v>8.8774447834924503E-42</v>
      </c>
      <c r="AB166" s="5">
        <f t="shared" si="138"/>
        <v>7.7256431366741215E-42</v>
      </c>
      <c r="AC166" s="5">
        <f t="shared" si="138"/>
        <v>6.6538414898559231E-42</v>
      </c>
      <c r="AD166" s="5">
        <f t="shared" si="138"/>
        <v>5.6620398430375948E-42</v>
      </c>
      <c r="AE166" s="5">
        <f t="shared" si="138"/>
        <v>4.7502381962192726E-42</v>
      </c>
      <c r="AF166" s="5">
        <f t="shared" si="138"/>
        <v>3.9184365494009557E-42</v>
      </c>
      <c r="AG166" s="5">
        <f t="shared" si="138"/>
        <v>3.1666349025827301E-42</v>
      </c>
      <c r="AH166" s="5">
        <f t="shared" si="138"/>
        <v>2.4948332557644137E-42</v>
      </c>
      <c r="AI166" s="5">
        <f t="shared" si="138"/>
        <v>1.9030316089461033E-42</v>
      </c>
      <c r="AJ166" s="5">
        <f t="shared" si="138"/>
        <v>1.3912299621277978E-42</v>
      </c>
      <c r="AK166" s="5">
        <f t="shared" si="138"/>
        <v>9.5942831530954493E-43</v>
      </c>
      <c r="AL166" s="5">
        <f t="shared" si="138"/>
        <v>6.0762666849124056E-43</v>
      </c>
      <c r="AM166" s="5">
        <f t="shared" si="138"/>
        <v>3.3582502167294154E-43</v>
      </c>
      <c r="AN166" s="5">
        <f t="shared" si="138"/>
        <v>1.440233748546661E-43</v>
      </c>
      <c r="AO166" s="5">
        <f t="shared" si="138"/>
        <v>3.2221728036368042E-44</v>
      </c>
      <c r="AP166" s="5">
        <f t="shared" si="138"/>
        <v>4.2008121807530414E-46</v>
      </c>
      <c r="AQ166" s="5">
        <f t="shared" si="141"/>
        <v>4.861843439978788E-44</v>
      </c>
      <c r="AR166" s="5">
        <f t="shared" si="141"/>
        <v>1.7681678758148552E-43</v>
      </c>
      <c r="AS166" s="5">
        <f t="shared" si="141"/>
        <v>3.8501514076319906E-43</v>
      </c>
      <c r="AT166" s="5">
        <f t="shared" si="141"/>
        <v>6.7321349394491792E-43</v>
      </c>
      <c r="AU166" s="5">
        <f t="shared" si="141"/>
        <v>1.0414118471266421E-42</v>
      </c>
      <c r="AV166" s="5">
        <f t="shared" si="141"/>
        <v>1.4896102003083129E-42</v>
      </c>
      <c r="AW166" s="5">
        <f t="shared" si="141"/>
        <v>2.0178085534900381E-42</v>
      </c>
      <c r="AX166" s="5">
        <f t="shared" si="141"/>
        <v>2.6260069066717686E-42</v>
      </c>
      <c r="AY166" s="5">
        <f t="shared" si="141"/>
        <v>3.3142052598535041E-42</v>
      </c>
      <c r="AZ166" s="5">
        <f t="shared" si="141"/>
        <v>4.0824036130351481E-42</v>
      </c>
      <c r="BA166" s="5">
        <f t="shared" si="141"/>
        <v>4.9306019662168848E-42</v>
      </c>
      <c r="BB166" s="5">
        <f t="shared" si="141"/>
        <v>5.8588003193986268E-42</v>
      </c>
      <c r="BC166" s="5">
        <f t="shared" si="141"/>
        <v>6.8669986725802486E-42</v>
      </c>
      <c r="BD166" s="5">
        <f t="shared" si="141"/>
        <v>7.9551970257619918E-42</v>
      </c>
      <c r="BE166" s="5">
        <f t="shared" si="141"/>
        <v>9.1233953789437403E-42</v>
      </c>
      <c r="BF166" s="5">
        <f t="shared" si="141"/>
        <v>1.0371593732125494E-41</v>
      </c>
      <c r="BG166" s="5">
        <f t="shared" si="140"/>
        <v>1.1699792085307089E-41</v>
      </c>
      <c r="BH166" s="5">
        <f t="shared" si="140"/>
        <v>1.3107990438488843E-41</v>
      </c>
      <c r="BI166" s="5">
        <f t="shared" si="140"/>
        <v>1.4596188791670602E-41</v>
      </c>
      <c r="BJ166" s="5">
        <f t="shared" si="140"/>
        <v>1.6164387144852369E-41</v>
      </c>
      <c r="BK166" s="5">
        <f t="shared" si="140"/>
        <v>1.7812585498033934E-41</v>
      </c>
      <c r="BL166" s="5">
        <f t="shared" si="140"/>
        <v>1.9540783851215702E-41</v>
      </c>
      <c r="BM166" s="5">
        <f t="shared" si="140"/>
        <v>2.1348982204397474E-41</v>
      </c>
      <c r="BN166" s="5">
        <f t="shared" si="140"/>
        <v>2.3237180557579019E-41</v>
      </c>
      <c r="BO166" s="5">
        <f t="shared" si="140"/>
        <v>2.5205378910760789E-41</v>
      </c>
      <c r="BP166" s="5">
        <f t="shared" si="140"/>
        <v>2.6813110297502097E-41</v>
      </c>
      <c r="BQ166" s="5">
        <f t="shared" si="140"/>
        <v>2.4781855207562522E-41</v>
      </c>
      <c r="BR166" s="5">
        <f t="shared" si="140"/>
        <v>2.2830600117623178E-41</v>
      </c>
      <c r="BS166" s="5">
        <f t="shared" si="140"/>
        <v>2.0959345027683601E-41</v>
      </c>
      <c r="BT166" s="5">
        <f t="shared" si="140"/>
        <v>1.916808993774403E-41</v>
      </c>
      <c r="BU166" s="5">
        <f t="shared" si="140"/>
        <v>1.7456834847804463E-41</v>
      </c>
      <c r="BV166" s="5">
        <f t="shared" si="137"/>
        <v>1.5825579757865095E-41</v>
      </c>
      <c r="BW166" s="5">
        <f t="shared" si="137"/>
        <v>1.4274324667925709E-41</v>
      </c>
      <c r="BX166" s="5">
        <f t="shared" si="137"/>
        <v>1.280306957798614E-41</v>
      </c>
      <c r="BY166" s="5">
        <f t="shared" si="137"/>
        <v>1.1411814488046575E-41</v>
      </c>
      <c r="BZ166" s="5">
        <f t="shared" si="137"/>
        <v>1.0100559398107169E-41</v>
      </c>
      <c r="CA166" s="5">
        <f t="shared" si="137"/>
        <v>8.8693043081676067E-42</v>
      </c>
      <c r="CB166" s="5">
        <f t="shared" si="137"/>
        <v>7.7180492182280482E-42</v>
      </c>
      <c r="CC166" s="5">
        <f t="shared" si="137"/>
        <v>6.646794128288495E-42</v>
      </c>
      <c r="CD166" s="5">
        <f t="shared" si="137"/>
        <v>5.6555390383490619E-42</v>
      </c>
      <c r="CE166" s="5">
        <f t="shared" si="137"/>
        <v>4.7442839484095098E-42</v>
      </c>
      <c r="CF166" s="5">
        <f t="shared" si="137"/>
        <v>3.9130288584699638E-42</v>
      </c>
      <c r="CG166" s="5">
        <f t="shared" si="137"/>
        <v>3.1617737685305078E-42</v>
      </c>
      <c r="CH166" s="5">
        <f t="shared" si="137"/>
        <v>2.4905186785909622E-42</v>
      </c>
      <c r="CI166" s="5">
        <f t="shared" si="137"/>
        <v>1.899263588651422E-42</v>
      </c>
      <c r="CJ166" s="5">
        <f t="shared" si="137"/>
        <v>1.3880084987118871E-42</v>
      </c>
      <c r="CK166" s="5">
        <f t="shared" si="137"/>
        <v>9.5675340877240456E-43</v>
      </c>
      <c r="CL166" s="5">
        <f t="shared" si="136"/>
        <v>6.0549831883287056E-43</v>
      </c>
      <c r="CM166" s="5">
        <f t="shared" si="136"/>
        <v>3.3424322889334194E-43</v>
      </c>
      <c r="CN166" s="5">
        <f t="shared" si="136"/>
        <v>1.4298813895381859E-43</v>
      </c>
      <c r="CO166" s="5">
        <f t="shared" si="136"/>
        <v>3.173304901430913E-44</v>
      </c>
      <c r="CP166" s="5">
        <f t="shared" si="136"/>
        <v>4.7795907478677877E-46</v>
      </c>
      <c r="CQ166" s="5">
        <f t="shared" si="136"/>
        <v>4.9222869135269743E-44</v>
      </c>
      <c r="CR166" s="5">
        <f t="shared" si="136"/>
        <v>1.7796777919575801E-43</v>
      </c>
      <c r="CS166" s="5">
        <f t="shared" si="136"/>
        <v>3.8671268925622163E-43</v>
      </c>
      <c r="CT166" s="5">
        <f t="shared" si="136"/>
        <v>6.7545759931671094E-43</v>
      </c>
      <c r="CU166" s="5">
        <f t="shared" si="136"/>
        <v>1.0442025093772054E-42</v>
      </c>
      <c r="CV166" s="5">
        <f t="shared" si="136"/>
        <v>1.4929474194376466E-42</v>
      </c>
      <c r="CW166" s="5">
        <f t="shared" si="136"/>
        <v>2.0216923294981423E-42</v>
      </c>
      <c r="CX166" s="5">
        <f t="shared" si="136"/>
        <v>2.630437239558643E-42</v>
      </c>
      <c r="CY166" s="5">
        <f t="shared" si="136"/>
        <v>3.3191821496191494E-42</v>
      </c>
      <c r="CZ166" s="5">
        <f t="shared" si="136"/>
        <v>4.0879270596795636E-42</v>
      </c>
      <c r="DA166" s="5">
        <f t="shared" si="135"/>
        <v>4.9366719697400705E-42</v>
      </c>
      <c r="DB166" s="5">
        <f t="shared" si="135"/>
        <v>5.8654168798005827E-42</v>
      </c>
      <c r="DC166" s="5">
        <f t="shared" si="135"/>
        <v>6.8741617898611009E-42</v>
      </c>
      <c r="DD166" s="5">
        <f t="shared" si="135"/>
        <v>7.9629066999214881E-42</v>
      </c>
      <c r="DE166" s="5">
        <f t="shared" si="135"/>
        <v>9.1316516099820068E-42</v>
      </c>
      <c r="DF166" s="5">
        <f t="shared" si="135"/>
        <v>1.0380396520042531E-41</v>
      </c>
      <c r="DG166" s="5">
        <f t="shared" si="135"/>
        <v>1.1709141430102894E-41</v>
      </c>
      <c r="DH166" s="5">
        <f t="shared" si="135"/>
        <v>1.311788634016342E-41</v>
      </c>
    </row>
    <row r="167" spans="2:112" x14ac:dyDescent="0.25">
      <c r="B167" s="5">
        <f>'goccia (21)'!M16</f>
        <v>1.3280360900512446E-18</v>
      </c>
      <c r="D167">
        <f t="shared" si="131"/>
        <v>211</v>
      </c>
      <c r="E167" s="5">
        <f t="shared" si="124"/>
        <v>1.3280360900512446E-18</v>
      </c>
      <c r="F167" s="107">
        <f t="shared" si="125"/>
        <v>13.280360900512447</v>
      </c>
      <c r="G167" s="35"/>
      <c r="H167" s="100">
        <f t="shared" si="126"/>
        <v>1.4755956556124941E-19</v>
      </c>
      <c r="I167" s="35"/>
      <c r="J167" s="6"/>
      <c r="L167" s="5">
        <f t="shared" si="139"/>
        <v>5.9557202498398898E-42</v>
      </c>
      <c r="M167" s="5">
        <f t="shared" si="139"/>
        <v>6.9718940253401591E-42</v>
      </c>
      <c r="N167" s="5">
        <f t="shared" si="139"/>
        <v>8.0680678008402974E-42</v>
      </c>
      <c r="O167" s="5">
        <f t="shared" si="139"/>
        <v>9.2442415763405685E-42</v>
      </c>
      <c r="P167" s="5">
        <f t="shared" si="139"/>
        <v>1.0500415351840844E-41</v>
      </c>
      <c r="Q167" s="5">
        <f t="shared" si="139"/>
        <v>1.1836589127341125E-41</v>
      </c>
      <c r="R167" s="5">
        <f t="shared" si="139"/>
        <v>1.3252762902841235E-41</v>
      </c>
      <c r="S167" s="5">
        <f t="shared" si="139"/>
        <v>1.4748936678341518E-41</v>
      </c>
      <c r="T167" s="5">
        <f t="shared" si="139"/>
        <v>1.6325110453841807E-41</v>
      </c>
      <c r="U167" s="5">
        <f t="shared" si="139"/>
        <v>1.79812842293421E-41</v>
      </c>
      <c r="V167" s="5">
        <f t="shared" si="139"/>
        <v>1.9717458004842183E-41</v>
      </c>
      <c r="W167" s="5">
        <f t="shared" si="139"/>
        <v>2.1533631780342479E-41</v>
      </c>
      <c r="X167" s="5">
        <f t="shared" si="139"/>
        <v>2.3429805555842776E-41</v>
      </c>
      <c r="Y167" s="5">
        <f t="shared" si="139"/>
        <v>2.5405979331343083E-41</v>
      </c>
      <c r="Z167" s="5">
        <f t="shared" si="139"/>
        <v>2.7462153106843136E-41</v>
      </c>
      <c r="AA167" s="5">
        <f t="shared" si="139"/>
        <v>2.9598326882343446E-41</v>
      </c>
      <c r="AB167" s="5">
        <f t="shared" si="138"/>
        <v>3.1814500657843757E-41</v>
      </c>
      <c r="AC167" s="5">
        <f t="shared" si="138"/>
        <v>3.4110674433343789E-41</v>
      </c>
      <c r="AD167" s="5">
        <f t="shared" si="138"/>
        <v>3.6486848208844104E-41</v>
      </c>
      <c r="AE167" s="5">
        <f t="shared" si="138"/>
        <v>3.894302198434442E-41</v>
      </c>
      <c r="AF167" s="5">
        <f t="shared" si="138"/>
        <v>4.1479195759844742E-41</v>
      </c>
      <c r="AG167" s="5">
        <f t="shared" si="138"/>
        <v>4.409536953534475E-41</v>
      </c>
      <c r="AH167" s="5">
        <f t="shared" si="138"/>
        <v>4.6791543310845075E-41</v>
      </c>
      <c r="AI167" s="5">
        <f t="shared" si="138"/>
        <v>4.9567717086345397E-41</v>
      </c>
      <c r="AJ167" s="5">
        <f t="shared" si="138"/>
        <v>5.2423890861845736E-41</v>
      </c>
      <c r="AK167" s="5">
        <f t="shared" si="138"/>
        <v>5.5360064637345714E-41</v>
      </c>
      <c r="AL167" s="5">
        <f t="shared" si="138"/>
        <v>5.8376238412846056E-41</v>
      </c>
      <c r="AM167" s="5">
        <f t="shared" si="138"/>
        <v>6.1472412188346394E-41</v>
      </c>
      <c r="AN167" s="5">
        <f t="shared" si="138"/>
        <v>6.4648585963846351E-41</v>
      </c>
      <c r="AO167" s="5">
        <f t="shared" si="138"/>
        <v>6.7904759739346693E-41</v>
      </c>
      <c r="AP167" s="5">
        <f t="shared" si="138"/>
        <v>7.124093351484704E-41</v>
      </c>
      <c r="AQ167" s="5">
        <f t="shared" si="141"/>
        <v>7.4657107290347395E-41</v>
      </c>
      <c r="AR167" s="5">
        <f t="shared" si="141"/>
        <v>9.2246636474421654E-41</v>
      </c>
      <c r="AS167" s="5">
        <f t="shared" si="141"/>
        <v>8.8444831971859286E-41</v>
      </c>
      <c r="AT167" s="5">
        <f t="shared" si="141"/>
        <v>8.4723027469296935E-41</v>
      </c>
      <c r="AU167" s="5">
        <f t="shared" si="141"/>
        <v>8.1081222966734581E-41</v>
      </c>
      <c r="AV167" s="5">
        <f t="shared" si="141"/>
        <v>7.7519418464172661E-41</v>
      </c>
      <c r="AW167" s="5">
        <f t="shared" si="141"/>
        <v>7.4037613961610309E-41</v>
      </c>
      <c r="AX167" s="5">
        <f t="shared" si="141"/>
        <v>7.0635809459047974E-41</v>
      </c>
      <c r="AY167" s="5">
        <f t="shared" si="141"/>
        <v>6.7314004956485636E-41</v>
      </c>
      <c r="AZ167" s="5">
        <f t="shared" si="141"/>
        <v>6.4072200453923681E-41</v>
      </c>
      <c r="BA167" s="5">
        <f t="shared" si="141"/>
        <v>6.0910395951361346E-41</v>
      </c>
      <c r="BB167" s="5">
        <f t="shared" si="141"/>
        <v>5.7828591448799017E-41</v>
      </c>
      <c r="BC167" s="5">
        <f t="shared" si="141"/>
        <v>5.4826786946237052E-41</v>
      </c>
      <c r="BD167" s="5">
        <f t="shared" si="141"/>
        <v>5.1904982443674716E-41</v>
      </c>
      <c r="BE167" s="5">
        <f t="shared" si="141"/>
        <v>4.9063177941112387E-41</v>
      </c>
      <c r="BF167" s="5">
        <f t="shared" si="141"/>
        <v>4.6301373438550075E-41</v>
      </c>
      <c r="BG167" s="5">
        <f t="shared" si="140"/>
        <v>4.3619568935988075E-41</v>
      </c>
      <c r="BH167" s="5">
        <f t="shared" si="140"/>
        <v>4.1017764433425755E-41</v>
      </c>
      <c r="BI167" s="5">
        <f t="shared" si="140"/>
        <v>3.8495959930863442E-41</v>
      </c>
      <c r="BJ167" s="5">
        <f t="shared" si="140"/>
        <v>3.6054155428301136E-41</v>
      </c>
      <c r="BK167" s="5">
        <f t="shared" si="140"/>
        <v>3.3692350925739111E-41</v>
      </c>
      <c r="BL167" s="5">
        <f t="shared" si="140"/>
        <v>3.1410546423176803E-41</v>
      </c>
      <c r="BM167" s="5">
        <f t="shared" si="140"/>
        <v>2.9208741920614501E-41</v>
      </c>
      <c r="BN167" s="5">
        <f t="shared" si="140"/>
        <v>2.7086937418052456E-41</v>
      </c>
      <c r="BO167" s="5">
        <f t="shared" si="140"/>
        <v>2.5045132915490152E-41</v>
      </c>
      <c r="BP167" s="5">
        <f t="shared" si="140"/>
        <v>2.308332841292786E-41</v>
      </c>
      <c r="BQ167" s="5">
        <f t="shared" si="140"/>
        <v>2.1201523910365569E-41</v>
      </c>
      <c r="BR167" s="5">
        <f t="shared" si="140"/>
        <v>1.9399719407803494E-41</v>
      </c>
      <c r="BS167" s="5">
        <f t="shared" si="140"/>
        <v>1.7677914905241207E-41</v>
      </c>
      <c r="BT167" s="5">
        <f t="shared" si="140"/>
        <v>1.6036110402678923E-41</v>
      </c>
      <c r="BU167" s="5">
        <f t="shared" si="140"/>
        <v>1.4474305900116644E-41</v>
      </c>
      <c r="BV167" s="5">
        <f t="shared" si="137"/>
        <v>1.2992501397554544E-41</v>
      </c>
      <c r="BW167" s="5">
        <f t="shared" si="137"/>
        <v>1.1590696894992428E-41</v>
      </c>
      <c r="BX167" s="5">
        <f t="shared" si="137"/>
        <v>1.0268892392430147E-41</v>
      </c>
      <c r="BY167" s="5">
        <f t="shared" si="137"/>
        <v>9.0270878898678699E-42</v>
      </c>
      <c r="BZ167" s="5">
        <f t="shared" si="137"/>
        <v>7.8652833873057344E-42</v>
      </c>
      <c r="CA167" s="5">
        <f t="shared" si="137"/>
        <v>6.7834788847434577E-42</v>
      </c>
      <c r="CB167" s="5">
        <f t="shared" si="137"/>
        <v>5.7816743821811876E-42</v>
      </c>
      <c r="CC167" s="5">
        <f t="shared" si="137"/>
        <v>4.8598698796189222E-42</v>
      </c>
      <c r="CD167" s="5">
        <f t="shared" si="137"/>
        <v>4.018065377056759E-42</v>
      </c>
      <c r="CE167" s="5">
        <f t="shared" si="137"/>
        <v>3.2562608744944948E-42</v>
      </c>
      <c r="CF167" s="5">
        <f t="shared" si="137"/>
        <v>2.5744563719322362E-42</v>
      </c>
      <c r="CG167" s="5">
        <f t="shared" si="137"/>
        <v>1.9726518693700502E-42</v>
      </c>
      <c r="CH167" s="5">
        <f t="shared" si="137"/>
        <v>1.4508473668077924E-42</v>
      </c>
      <c r="CI167" s="5">
        <f t="shared" si="137"/>
        <v>1.0090428642455398E-42</v>
      </c>
      <c r="CJ167" s="5">
        <f t="shared" si="137"/>
        <v>6.4723836168329258E-43</v>
      </c>
      <c r="CK167" s="5">
        <f t="shared" si="137"/>
        <v>3.6543385912107975E-43</v>
      </c>
      <c r="CL167" s="5">
        <f t="shared" si="136"/>
        <v>1.6362935655883349E-43</v>
      </c>
      <c r="CM167" s="5">
        <f t="shared" si="136"/>
        <v>4.1824853996592537E-44</v>
      </c>
      <c r="CN167" s="5">
        <f t="shared" si="136"/>
        <v>2.035143435690717E-47</v>
      </c>
      <c r="CO167" s="5">
        <f t="shared" si="136"/>
        <v>3.821584887211718E-44</v>
      </c>
      <c r="CP167" s="5">
        <f t="shared" si="136"/>
        <v>1.5641134630988255E-43</v>
      </c>
      <c r="CQ167" s="5">
        <f t="shared" si="136"/>
        <v>3.5460684374765321E-43</v>
      </c>
      <c r="CR167" s="5">
        <f t="shared" si="136"/>
        <v>6.3280234118542919E-43</v>
      </c>
      <c r="CS167" s="5">
        <f t="shared" si="136"/>
        <v>9.9099783862316264E-43</v>
      </c>
      <c r="CT167" s="5">
        <f t="shared" si="136"/>
        <v>1.4291933360609395E-42</v>
      </c>
      <c r="CU167" s="5">
        <f t="shared" si="136"/>
        <v>1.9473888334987217E-42</v>
      </c>
      <c r="CV167" s="5">
        <f t="shared" si="136"/>
        <v>2.5455843309364326E-42</v>
      </c>
      <c r="CW167" s="5">
        <f t="shared" si="136"/>
        <v>3.2237798283742161E-42</v>
      </c>
      <c r="CX167" s="5">
        <f t="shared" si="136"/>
        <v>3.9819753258120043E-42</v>
      </c>
      <c r="CY167" s="5">
        <f t="shared" si="136"/>
        <v>4.8201708232497985E-42</v>
      </c>
      <c r="CZ167" s="5">
        <f t="shared" si="136"/>
        <v>5.7383663206874821E-42</v>
      </c>
      <c r="DA167" s="5">
        <f t="shared" si="135"/>
        <v>6.7365618181252774E-42</v>
      </c>
      <c r="DB167" s="5">
        <f t="shared" si="135"/>
        <v>7.8147573155630774E-42</v>
      </c>
      <c r="DC167" s="5">
        <f t="shared" si="135"/>
        <v>8.9729528130008828E-42</v>
      </c>
      <c r="DD167" s="5">
        <f t="shared" si="135"/>
        <v>1.0211148310438541E-41</v>
      </c>
      <c r="DE167" s="5">
        <f t="shared" si="135"/>
        <v>1.1529343807876348E-41</v>
      </c>
      <c r="DF167" s="5">
        <f t="shared" si="135"/>
        <v>1.2927539305314158E-41</v>
      </c>
      <c r="DG167" s="5">
        <f t="shared" si="135"/>
        <v>1.4405734802751793E-41</v>
      </c>
      <c r="DH167" s="5">
        <f t="shared" si="135"/>
        <v>1.5963930300189606E-41</v>
      </c>
    </row>
    <row r="168" spans="2:112" x14ac:dyDescent="0.25">
      <c r="B168" s="5">
        <f>'goccia (21)'!M17</f>
        <v>1.2425986828158104E-18</v>
      </c>
      <c r="D168">
        <f t="shared" si="131"/>
        <v>212</v>
      </c>
      <c r="E168" s="5">
        <f t="shared" si="124"/>
        <v>1.2425986828158104E-18</v>
      </c>
      <c r="F168" s="107">
        <f t="shared" si="125"/>
        <v>12.425986828158104</v>
      </c>
      <c r="G168" s="35"/>
      <c r="H168" s="100">
        <f t="shared" si="126"/>
        <v>1.553248353519763E-19</v>
      </c>
      <c r="I168" s="35"/>
      <c r="J168" s="6"/>
      <c r="L168" s="5">
        <f t="shared" si="139"/>
        <v>2.8353871525656597E-41</v>
      </c>
      <c r="M168" s="5">
        <f t="shared" si="139"/>
        <v>2.6263937384866007E-41</v>
      </c>
      <c r="N168" s="5">
        <f t="shared" si="139"/>
        <v>2.4254003244075659E-41</v>
      </c>
      <c r="O168" s="5">
        <f t="shared" si="139"/>
        <v>2.2324069103285073E-41</v>
      </c>
      <c r="P168" s="5">
        <f t="shared" si="139"/>
        <v>2.047413496249449E-41</v>
      </c>
      <c r="Q168" s="5">
        <f t="shared" si="139"/>
        <v>1.8704200821703912E-41</v>
      </c>
      <c r="R168" s="5">
        <f t="shared" si="139"/>
        <v>1.7014266680913537E-41</v>
      </c>
      <c r="S168" s="5">
        <f t="shared" si="139"/>
        <v>1.5404332540122962E-41</v>
      </c>
      <c r="T168" s="5">
        <f t="shared" si="139"/>
        <v>1.3874398399332391E-41</v>
      </c>
      <c r="U168" s="5">
        <f t="shared" si="139"/>
        <v>1.2424464258541824E-41</v>
      </c>
      <c r="V168" s="5">
        <f t="shared" si="139"/>
        <v>1.1054530117751424E-41</v>
      </c>
      <c r="W168" s="5">
        <f t="shared" si="139"/>
        <v>9.7645959769608588E-42</v>
      </c>
      <c r="X168" s="5">
        <f t="shared" si="139"/>
        <v>8.5546618361702989E-42</v>
      </c>
      <c r="Y168" s="5">
        <f t="shared" si="139"/>
        <v>7.4247276953797456E-42</v>
      </c>
      <c r="Z168" s="5">
        <f t="shared" si="139"/>
        <v>6.3747935545893175E-42</v>
      </c>
      <c r="AA168" s="5">
        <f t="shared" si="139"/>
        <v>5.4048594137987641E-42</v>
      </c>
      <c r="AB168" s="5">
        <f t="shared" si="138"/>
        <v>4.514925273008216E-42</v>
      </c>
      <c r="AC168" s="5">
        <f t="shared" si="138"/>
        <v>3.7049911322177663E-42</v>
      </c>
      <c r="AD168" s="5">
        <f t="shared" si="138"/>
        <v>2.9750569914272193E-42</v>
      </c>
      <c r="AE168" s="5">
        <f t="shared" si="138"/>
        <v>2.3251228506366774E-42</v>
      </c>
      <c r="AF168" s="5">
        <f t="shared" si="138"/>
        <v>1.7551887098461412E-42</v>
      </c>
      <c r="AG168" s="5">
        <f t="shared" si="138"/>
        <v>1.2652545690556643E-42</v>
      </c>
      <c r="AH168" s="5">
        <f t="shared" si="138"/>
        <v>8.553204282651288E-43</v>
      </c>
      <c r="AI168" s="5">
        <f t="shared" si="138"/>
        <v>5.2538628747459877E-43</v>
      </c>
      <c r="AJ168" s="5">
        <f t="shared" si="138"/>
        <v>2.7545214668407397E-43</v>
      </c>
      <c r="AK168" s="5">
        <f t="shared" si="138"/>
        <v>1.0551800589357016E-43</v>
      </c>
      <c r="AL168" s="5">
        <f t="shared" si="138"/>
        <v>1.5583865103046374E-44</v>
      </c>
      <c r="AM168" s="5">
        <f t="shared" si="138"/>
        <v>5.6497243125279087E-45</v>
      </c>
      <c r="AN168" s="5">
        <f t="shared" si="138"/>
        <v>7.5715583522001504E-44</v>
      </c>
      <c r="AO168" s="5">
        <f t="shared" si="138"/>
        <v>2.2578144273148405E-43</v>
      </c>
      <c r="AP168" s="5">
        <f t="shared" si="138"/>
        <v>4.5584730194097191E-43</v>
      </c>
      <c r="AQ168" s="5">
        <f t="shared" si="141"/>
        <v>7.6591316115046511E-43</v>
      </c>
      <c r="AR168" s="5">
        <f t="shared" si="141"/>
        <v>1.1559790203599117E-42</v>
      </c>
      <c r="AS168" s="5">
        <f t="shared" si="141"/>
        <v>1.6260448795694059E-42</v>
      </c>
      <c r="AT168" s="5">
        <f t="shared" si="141"/>
        <v>2.1761107387789052E-42</v>
      </c>
      <c r="AU168" s="5">
        <f t="shared" si="141"/>
        <v>2.8061765979884102E-42</v>
      </c>
      <c r="AV168" s="5">
        <f t="shared" si="141"/>
        <v>3.5162424571978298E-42</v>
      </c>
      <c r="AW168" s="5">
        <f t="shared" si="141"/>
        <v>4.3063083164073359E-42</v>
      </c>
      <c r="AX168" s="5">
        <f t="shared" si="141"/>
        <v>5.1763741756168468E-42</v>
      </c>
      <c r="AY168" s="5">
        <f t="shared" si="141"/>
        <v>6.126440034826363E-42</v>
      </c>
      <c r="AZ168" s="5">
        <f t="shared" si="141"/>
        <v>7.1565058940357564E-42</v>
      </c>
      <c r="BA168" s="5">
        <f t="shared" si="141"/>
        <v>8.2665717532452737E-42</v>
      </c>
      <c r="BB168" s="5">
        <f t="shared" si="141"/>
        <v>9.4566376124547964E-42</v>
      </c>
      <c r="BC168" s="5">
        <f t="shared" si="141"/>
        <v>1.0726703471664166E-41</v>
      </c>
      <c r="BD168" s="5">
        <f t="shared" si="141"/>
        <v>1.2076769330873691E-41</v>
      </c>
      <c r="BE168" s="5">
        <f t="shared" si="141"/>
        <v>1.3506835190083219E-41</v>
      </c>
      <c r="BF168" s="5">
        <f t="shared" si="141"/>
        <v>1.5016901049292754E-41</v>
      </c>
      <c r="BG168" s="5">
        <f t="shared" si="140"/>
        <v>1.6606966908502097E-41</v>
      </c>
      <c r="BH168" s="5">
        <f t="shared" si="140"/>
        <v>1.8277032767711633E-41</v>
      </c>
      <c r="BI168" s="5">
        <f t="shared" si="140"/>
        <v>2.0027098626921173E-41</v>
      </c>
      <c r="BJ168" s="5">
        <f t="shared" si="140"/>
        <v>2.1857164486130719E-41</v>
      </c>
      <c r="BK168" s="5">
        <f t="shared" si="140"/>
        <v>2.3767230345340037E-41</v>
      </c>
      <c r="BL168" s="5">
        <f t="shared" si="140"/>
        <v>2.5757296204549582E-41</v>
      </c>
      <c r="BM168" s="5">
        <f t="shared" si="140"/>
        <v>2.7827362063759132E-41</v>
      </c>
      <c r="BN168" s="5">
        <f t="shared" si="140"/>
        <v>2.997742792296843E-41</v>
      </c>
      <c r="BO168" s="5">
        <f t="shared" si="140"/>
        <v>3.2207493782177984E-41</v>
      </c>
      <c r="BP168" s="5">
        <f t="shared" si="140"/>
        <v>3.4517559641387539E-41</v>
      </c>
      <c r="BQ168" s="5">
        <f t="shared" si="140"/>
        <v>3.6907625500597106E-41</v>
      </c>
      <c r="BR168" s="5">
        <f t="shared" si="140"/>
        <v>3.9377691359806369E-41</v>
      </c>
      <c r="BS168" s="5">
        <f t="shared" si="140"/>
        <v>4.1927757219015934E-41</v>
      </c>
      <c r="BT168" s="5">
        <f t="shared" si="140"/>
        <v>4.4557823078225506E-41</v>
      </c>
      <c r="BU168" s="5">
        <f t="shared" si="140"/>
        <v>4.7267888937435084E-41</v>
      </c>
      <c r="BV168" s="5">
        <f t="shared" si="137"/>
        <v>5.0057954796644322E-41</v>
      </c>
      <c r="BW168" s="5">
        <f t="shared" si="137"/>
        <v>5.2928020655853547E-41</v>
      </c>
      <c r="BX168" s="5">
        <f t="shared" si="137"/>
        <v>5.5878086515063125E-41</v>
      </c>
      <c r="BY168" s="5">
        <f t="shared" si="137"/>
        <v>5.8908152374272699E-41</v>
      </c>
      <c r="BZ168" s="5">
        <f t="shared" si="137"/>
        <v>6.2018218233481902E-41</v>
      </c>
      <c r="CA168" s="5">
        <f t="shared" si="137"/>
        <v>6.520828409269148E-41</v>
      </c>
      <c r="CB168" s="5">
        <f t="shared" si="137"/>
        <v>6.8478349951901063E-41</v>
      </c>
      <c r="CC168" s="5">
        <f t="shared" si="137"/>
        <v>7.1828415811110654E-41</v>
      </c>
      <c r="CD168" s="5">
        <f t="shared" si="137"/>
        <v>7.5258481670319833E-41</v>
      </c>
      <c r="CE168" s="5">
        <f t="shared" si="137"/>
        <v>7.8768547529529416E-41</v>
      </c>
      <c r="CF168" s="5">
        <f t="shared" si="137"/>
        <v>8.2358613388739016E-41</v>
      </c>
      <c r="CG168" s="5">
        <f t="shared" si="137"/>
        <v>8.6028679247948164E-41</v>
      </c>
      <c r="CH168" s="5">
        <f t="shared" si="137"/>
        <v>8.9778745107157767E-41</v>
      </c>
      <c r="CI168" s="5">
        <f t="shared" si="137"/>
        <v>9.3608810966367367E-41</v>
      </c>
      <c r="CJ168" s="5">
        <f t="shared" si="137"/>
        <v>9.7518876825576983E-41</v>
      </c>
      <c r="CK168" s="5">
        <f t="shared" ref="CK168:CZ181" si="142">IF($E168=0, 0, ($E168/ROUND($E168/CK$3,0)-CK$3)^2)</f>
        <v>1.015089426847861E-40</v>
      </c>
      <c r="CL168" s="5">
        <f t="shared" si="142"/>
        <v>1.0557900854399571E-40</v>
      </c>
      <c r="CM168" s="5">
        <f t="shared" si="142"/>
        <v>1.3722008129648776E-40</v>
      </c>
      <c r="CN168" s="5">
        <f t="shared" si="142"/>
        <v>1.325744422784413E-40</v>
      </c>
      <c r="CO168" s="5">
        <f t="shared" si="142"/>
        <v>1.2800880326039538E-40</v>
      </c>
      <c r="CP168" s="5">
        <f t="shared" si="142"/>
        <v>1.2352316424234892E-40</v>
      </c>
      <c r="CQ168" s="5">
        <f t="shared" si="142"/>
        <v>1.1911752522430244E-40</v>
      </c>
      <c r="CR168" s="5">
        <f t="shared" si="142"/>
        <v>1.1479188620625599E-40</v>
      </c>
      <c r="CS168" s="5">
        <f t="shared" si="142"/>
        <v>1.1054624718821004E-40</v>
      </c>
      <c r="CT168" s="5">
        <f t="shared" si="142"/>
        <v>1.0638060817016358E-40</v>
      </c>
      <c r="CU168" s="5">
        <f t="shared" si="142"/>
        <v>1.0229496915211713E-40</v>
      </c>
      <c r="CV168" s="5">
        <f t="shared" si="142"/>
        <v>9.8289330134071174E-41</v>
      </c>
      <c r="CW168" s="5">
        <f t="shared" si="142"/>
        <v>9.4363691116024716E-41</v>
      </c>
      <c r="CX168" s="5">
        <f t="shared" si="142"/>
        <v>9.0518052097978275E-41</v>
      </c>
      <c r="CY168" s="5">
        <f t="shared" si="142"/>
        <v>8.675241307993184E-41</v>
      </c>
      <c r="CZ168" s="5">
        <f t="shared" si="142"/>
        <v>8.306677406188584E-41</v>
      </c>
      <c r="DA168" s="5">
        <f t="shared" si="135"/>
        <v>7.9461135043839408E-41</v>
      </c>
      <c r="DB168" s="5">
        <f t="shared" si="135"/>
        <v>7.5935496025792973E-41</v>
      </c>
      <c r="DC168" s="5">
        <f t="shared" si="135"/>
        <v>7.2489857007746544E-41</v>
      </c>
      <c r="DD168" s="5">
        <f t="shared" si="135"/>
        <v>6.912421798970052E-41</v>
      </c>
      <c r="DE168" s="5">
        <f t="shared" si="135"/>
        <v>6.5838578971654094E-41</v>
      </c>
      <c r="DF168" s="5">
        <f t="shared" si="135"/>
        <v>6.2632939953607675E-41</v>
      </c>
      <c r="DG168" s="5">
        <f t="shared" si="135"/>
        <v>5.950730093556163E-41</v>
      </c>
      <c r="DH168" s="5">
        <f t="shared" si="135"/>
        <v>5.6461661917515214E-41</v>
      </c>
    </row>
    <row r="169" spans="2:112" x14ac:dyDescent="0.25">
      <c r="B169" s="5">
        <f>'goccia (21)'!M18</f>
        <v>1.1453949728367494E-18</v>
      </c>
      <c r="D169">
        <f t="shared" si="131"/>
        <v>213</v>
      </c>
      <c r="E169" s="5">
        <f t="shared" si="124"/>
        <v>1.1453949728367494E-18</v>
      </c>
      <c r="F169" s="107">
        <f t="shared" si="125"/>
        <v>11.453949728367494</v>
      </c>
      <c r="G169" s="35"/>
      <c r="H169" s="100">
        <f t="shared" si="126"/>
        <v>1.4317437160459367E-19</v>
      </c>
      <c r="I169" s="35"/>
      <c r="J169" s="6"/>
      <c r="L169" s="5">
        <f t="shared" si="139"/>
        <v>4.6589202992177116E-41</v>
      </c>
      <c r="M169" s="5">
        <f t="shared" si="139"/>
        <v>4.9359454350339738E-41</v>
      </c>
      <c r="N169" s="5">
        <f t="shared" si="139"/>
        <v>5.220970570850202E-41</v>
      </c>
      <c r="O169" s="5">
        <f t="shared" si="139"/>
        <v>5.5139957066664645E-41</v>
      </c>
      <c r="P169" s="5">
        <f t="shared" si="139"/>
        <v>5.8150208424827276E-41</v>
      </c>
      <c r="Q169" s="5">
        <f t="shared" si="139"/>
        <v>6.1240459782989904E-41</v>
      </c>
      <c r="R169" s="5">
        <f t="shared" si="139"/>
        <v>6.4410711141152162E-41</v>
      </c>
      <c r="S169" s="5">
        <f t="shared" si="139"/>
        <v>6.7660962499314793E-41</v>
      </c>
      <c r="T169" s="5">
        <f t="shared" si="139"/>
        <v>7.0991213857477441E-41</v>
      </c>
      <c r="U169" s="5">
        <f t="shared" si="139"/>
        <v>7.4401465215640085E-41</v>
      </c>
      <c r="V169" s="5">
        <f t="shared" si="139"/>
        <v>7.7891716573802308E-41</v>
      </c>
      <c r="W169" s="5">
        <f t="shared" si="139"/>
        <v>8.1461967931964955E-41</v>
      </c>
      <c r="X169" s="5">
        <f t="shared" si="139"/>
        <v>8.511221929012761E-41</v>
      </c>
      <c r="Y169" s="5">
        <f t="shared" si="139"/>
        <v>8.884247064829027E-41</v>
      </c>
      <c r="Z169" s="5">
        <f t="shared" si="139"/>
        <v>1.1724240627191E-40</v>
      </c>
      <c r="AA169" s="5">
        <f t="shared" si="139"/>
        <v>1.1295126496695276E-40</v>
      </c>
      <c r="AB169" s="5">
        <f t="shared" si="138"/>
        <v>1.087401236619955E-40</v>
      </c>
      <c r="AC169" s="5">
        <f t="shared" si="138"/>
        <v>1.0460898235703876E-40</v>
      </c>
      <c r="AD169" s="5">
        <f t="shared" si="138"/>
        <v>1.005578410520815E-40</v>
      </c>
      <c r="AE169" s="5">
        <f t="shared" si="138"/>
        <v>9.6586699747124262E-41</v>
      </c>
      <c r="AF169" s="5">
        <f t="shared" si="138"/>
        <v>9.2695558442167032E-41</v>
      </c>
      <c r="AG169" s="5">
        <f t="shared" si="138"/>
        <v>8.8884417137210246E-41</v>
      </c>
      <c r="AH169" s="5">
        <f t="shared" si="138"/>
        <v>8.5153275832253009E-41</v>
      </c>
      <c r="AI169" s="5">
        <f t="shared" si="138"/>
        <v>8.1502134527295778E-41</v>
      </c>
      <c r="AJ169" s="5">
        <f t="shared" si="138"/>
        <v>7.7930993222338554E-41</v>
      </c>
      <c r="AK169" s="5">
        <f t="shared" si="138"/>
        <v>7.4439851917381754E-41</v>
      </c>
      <c r="AL169" s="5">
        <f t="shared" si="138"/>
        <v>7.1028710612424533E-41</v>
      </c>
      <c r="AM169" s="5">
        <f t="shared" si="138"/>
        <v>6.7697569307467308E-41</v>
      </c>
      <c r="AN169" s="5">
        <f t="shared" si="138"/>
        <v>6.4446428002510477E-41</v>
      </c>
      <c r="AO169" s="5">
        <f t="shared" si="138"/>
        <v>6.1275286697553266E-41</v>
      </c>
      <c r="AP169" s="5">
        <f t="shared" si="138"/>
        <v>5.8184145392596051E-41</v>
      </c>
      <c r="AQ169" s="5">
        <f t="shared" si="141"/>
        <v>5.5173004087638842E-41</v>
      </c>
      <c r="AR169" s="5">
        <f t="shared" si="141"/>
        <v>5.2241862782681987E-41</v>
      </c>
      <c r="AS169" s="5">
        <f t="shared" si="141"/>
        <v>4.9390721477724782E-41</v>
      </c>
      <c r="AT169" s="5">
        <f t="shared" si="141"/>
        <v>4.6619580172767583E-41</v>
      </c>
      <c r="AU169" s="5">
        <f t="shared" si="141"/>
        <v>4.3928438867810385E-41</v>
      </c>
      <c r="AV169" s="5">
        <f t="shared" si="141"/>
        <v>4.1317297562853506E-41</v>
      </c>
      <c r="AW169" s="5">
        <f t="shared" si="141"/>
        <v>3.8786156257896311E-41</v>
      </c>
      <c r="AX169" s="5">
        <f t="shared" si="141"/>
        <v>3.6335014952939124E-41</v>
      </c>
      <c r="AY169" s="5">
        <f t="shared" si="141"/>
        <v>3.3963873647981938E-41</v>
      </c>
      <c r="AZ169" s="5">
        <f t="shared" si="141"/>
        <v>3.1672732343025028E-41</v>
      </c>
      <c r="BA169" s="5">
        <f t="shared" si="141"/>
        <v>2.9461591038067845E-41</v>
      </c>
      <c r="BB169" s="5">
        <f t="shared" si="141"/>
        <v>2.7330449733110669E-41</v>
      </c>
      <c r="BC169" s="5">
        <f t="shared" si="141"/>
        <v>2.5279308428153738E-41</v>
      </c>
      <c r="BD169" s="5">
        <f t="shared" si="141"/>
        <v>2.330816712319656E-41</v>
      </c>
      <c r="BE169" s="5">
        <f t="shared" si="141"/>
        <v>2.141702581823939E-41</v>
      </c>
      <c r="BF169" s="5">
        <f t="shared" si="141"/>
        <v>1.9605884513282225E-41</v>
      </c>
      <c r="BG169" s="5">
        <f t="shared" si="140"/>
        <v>1.7874743208325268E-41</v>
      </c>
      <c r="BH169" s="5">
        <f t="shared" si="140"/>
        <v>1.62236019033681E-41</v>
      </c>
      <c r="BI169" s="5">
        <f t="shared" si="140"/>
        <v>1.4652460598410942E-41</v>
      </c>
      <c r="BJ169" s="5">
        <f t="shared" si="140"/>
        <v>1.3161319293453788E-41</v>
      </c>
      <c r="BK169" s="5">
        <f t="shared" si="140"/>
        <v>1.1750177988496804E-41</v>
      </c>
      <c r="BL169" s="5">
        <f t="shared" si="140"/>
        <v>1.0419036683539649E-41</v>
      </c>
      <c r="BM169" s="5">
        <f t="shared" si="140"/>
        <v>9.1678953785825017E-42</v>
      </c>
      <c r="BN169" s="5">
        <f t="shared" si="140"/>
        <v>7.9967540736254938E-42</v>
      </c>
      <c r="BO169" s="5">
        <f t="shared" si="140"/>
        <v>6.9056127686683473E-42</v>
      </c>
      <c r="BP169" s="5">
        <f t="shared" si="140"/>
        <v>5.8944714637112048E-42</v>
      </c>
      <c r="BQ169" s="5">
        <f t="shared" si="140"/>
        <v>4.9633301587540683E-42</v>
      </c>
      <c r="BR169" s="5">
        <f t="shared" si="140"/>
        <v>4.1121888537970347E-42</v>
      </c>
      <c r="BS169" s="5">
        <f t="shared" si="140"/>
        <v>3.3410475488398993E-42</v>
      </c>
      <c r="BT169" s="5">
        <f t="shared" si="140"/>
        <v>2.6499062438827687E-42</v>
      </c>
      <c r="BU169" s="5">
        <f t="shared" si="140"/>
        <v>2.0387649389256437E-42</v>
      </c>
      <c r="BV169" s="5">
        <f t="shared" ref="BV169:CK189" si="143">IF($E169=0, 0, ($E169/ROUND($E169/BV$3,0)-BV$3)^2)</f>
        <v>1.5076236339685833E-42</v>
      </c>
      <c r="BW169" s="5">
        <f t="shared" si="143"/>
        <v>1.0564823290115086E-42</v>
      </c>
      <c r="BX169" s="5">
        <f t="shared" si="143"/>
        <v>6.8534102405438022E-43</v>
      </c>
      <c r="BY169" s="5">
        <f t="shared" si="143"/>
        <v>3.9419971909725716E-43</v>
      </c>
      <c r="BZ169" s="5">
        <f t="shared" si="143"/>
        <v>1.8305841414016007E-43</v>
      </c>
      <c r="CA169" s="5">
        <f t="shared" si="143"/>
        <v>5.1917109183038022E-44</v>
      </c>
      <c r="CB169" s="5">
        <f t="shared" si="143"/>
        <v>7.7580422592129025E-46</v>
      </c>
      <c r="CC169" s="5">
        <f t="shared" si="143"/>
        <v>2.9634499268809869E-44</v>
      </c>
      <c r="CD169" s="5">
        <f t="shared" si="143"/>
        <v>1.3849319431168584E-43</v>
      </c>
      <c r="CE169" s="5">
        <f t="shared" si="143"/>
        <v>3.2735188935457541E-43</v>
      </c>
      <c r="CF169" s="5">
        <f t="shared" si="143"/>
        <v>5.9621058439747031E-43</v>
      </c>
      <c r="CG169" s="5">
        <f t="shared" si="143"/>
        <v>9.4506927944032373E-43</v>
      </c>
      <c r="CH169" s="5">
        <f t="shared" si="143"/>
        <v>1.3739279744832196E-42</v>
      </c>
      <c r="CI169" s="5">
        <f t="shared" si="143"/>
        <v>1.8827866695261208E-42</v>
      </c>
      <c r="CJ169" s="5">
        <f t="shared" si="143"/>
        <v>2.4716453645690272E-42</v>
      </c>
      <c r="CK169" s="5">
        <f t="shared" si="143"/>
        <v>3.1405040596118539E-42</v>
      </c>
      <c r="CL169" s="5">
        <f t="shared" si="142"/>
        <v>3.8893627546547614E-42</v>
      </c>
      <c r="CM169" s="5">
        <f t="shared" si="142"/>
        <v>4.7182214496976743E-42</v>
      </c>
      <c r="CN169" s="5">
        <f t="shared" si="142"/>
        <v>5.6270801447405919E-42</v>
      </c>
      <c r="CO169" s="5">
        <f t="shared" si="142"/>
        <v>6.6159388397833918E-42</v>
      </c>
      <c r="CP169" s="5">
        <f t="shared" si="142"/>
        <v>7.6847975348263105E-42</v>
      </c>
      <c r="CQ169" s="5">
        <f t="shared" si="142"/>
        <v>8.8336562298692358E-42</v>
      </c>
      <c r="CR169" s="5">
        <f t="shared" si="142"/>
        <v>1.0062514924912165E-41</v>
      </c>
      <c r="CS169" s="5">
        <f t="shared" si="142"/>
        <v>1.1371373619954938E-41</v>
      </c>
      <c r="CT169" s="5">
        <f t="shared" si="142"/>
        <v>1.2760232314997868E-41</v>
      </c>
      <c r="CU169" s="5">
        <f t="shared" si="142"/>
        <v>1.4229091010040803E-41</v>
      </c>
      <c r="CV169" s="5">
        <f t="shared" si="142"/>
        <v>1.5777949705083554E-41</v>
      </c>
      <c r="CW169" s="5">
        <f t="shared" si="142"/>
        <v>1.7406808400126492E-41</v>
      </c>
      <c r="CX169" s="5">
        <f t="shared" si="142"/>
        <v>1.9115667095169434E-41</v>
      </c>
      <c r="CY169" s="5">
        <f t="shared" si="142"/>
        <v>2.0904525790212381E-41</v>
      </c>
      <c r="CZ169" s="5">
        <f t="shared" si="142"/>
        <v>2.2773384485255104E-41</v>
      </c>
      <c r="DA169" s="5">
        <f t="shared" si="135"/>
        <v>2.4722243180298054E-41</v>
      </c>
      <c r="DB169" s="5">
        <f t="shared" si="135"/>
        <v>2.6751101875341007E-41</v>
      </c>
      <c r="DC169" s="5">
        <f t="shared" si="135"/>
        <v>2.8859960570383968E-41</v>
      </c>
      <c r="DD169" s="5">
        <f t="shared" si="135"/>
        <v>3.1048819265426664E-41</v>
      </c>
      <c r="DE169" s="5">
        <f t="shared" si="135"/>
        <v>3.3317677960469622E-41</v>
      </c>
      <c r="DF169" s="5">
        <f t="shared" si="135"/>
        <v>3.5666536655512587E-41</v>
      </c>
      <c r="DG169" s="5">
        <f t="shared" si="135"/>
        <v>3.8095395350555262E-41</v>
      </c>
      <c r="DH169" s="5">
        <f t="shared" si="135"/>
        <v>4.060425404559823E-41</v>
      </c>
    </row>
    <row r="170" spans="2:112" x14ac:dyDescent="0.25">
      <c r="B170" s="5">
        <f>'goccia (21)'!M19</f>
        <v>1.2425986828158104E-18</v>
      </c>
      <c r="D170">
        <f t="shared" si="131"/>
        <v>214</v>
      </c>
      <c r="E170" s="5">
        <f t="shared" si="124"/>
        <v>1.2425986828158104E-18</v>
      </c>
      <c r="F170" s="107">
        <f t="shared" si="125"/>
        <v>12.425986828158104</v>
      </c>
      <c r="G170" s="35"/>
      <c r="H170" s="100">
        <f t="shared" si="126"/>
        <v>1.553248353519763E-19</v>
      </c>
      <c r="I170" s="35"/>
      <c r="J170" s="6"/>
      <c r="L170" s="5">
        <f t="shared" si="139"/>
        <v>2.8353871525656597E-41</v>
      </c>
      <c r="M170" s="5">
        <f t="shared" si="139"/>
        <v>2.6263937384866007E-41</v>
      </c>
      <c r="N170" s="5">
        <f t="shared" si="139"/>
        <v>2.4254003244075659E-41</v>
      </c>
      <c r="O170" s="5">
        <f t="shared" si="139"/>
        <v>2.2324069103285073E-41</v>
      </c>
      <c r="P170" s="5">
        <f t="shared" si="139"/>
        <v>2.047413496249449E-41</v>
      </c>
      <c r="Q170" s="5">
        <f t="shared" si="139"/>
        <v>1.8704200821703912E-41</v>
      </c>
      <c r="R170" s="5">
        <f t="shared" si="139"/>
        <v>1.7014266680913537E-41</v>
      </c>
      <c r="S170" s="5">
        <f t="shared" si="139"/>
        <v>1.5404332540122962E-41</v>
      </c>
      <c r="T170" s="5">
        <f t="shared" si="139"/>
        <v>1.3874398399332391E-41</v>
      </c>
      <c r="U170" s="5">
        <f t="shared" si="139"/>
        <v>1.2424464258541824E-41</v>
      </c>
      <c r="V170" s="5">
        <f t="shared" si="139"/>
        <v>1.1054530117751424E-41</v>
      </c>
      <c r="W170" s="5">
        <f t="shared" si="139"/>
        <v>9.7645959769608588E-42</v>
      </c>
      <c r="X170" s="5">
        <f t="shared" si="139"/>
        <v>8.5546618361702989E-42</v>
      </c>
      <c r="Y170" s="5">
        <f t="shared" si="139"/>
        <v>7.4247276953797456E-42</v>
      </c>
      <c r="Z170" s="5">
        <f t="shared" si="139"/>
        <v>6.3747935545893175E-42</v>
      </c>
      <c r="AA170" s="5">
        <f t="shared" si="139"/>
        <v>5.4048594137987641E-42</v>
      </c>
      <c r="AB170" s="5">
        <f t="shared" si="138"/>
        <v>4.514925273008216E-42</v>
      </c>
      <c r="AC170" s="5">
        <f t="shared" si="138"/>
        <v>3.7049911322177663E-42</v>
      </c>
      <c r="AD170" s="5">
        <f t="shared" si="138"/>
        <v>2.9750569914272193E-42</v>
      </c>
      <c r="AE170" s="5">
        <f t="shared" si="138"/>
        <v>2.3251228506366774E-42</v>
      </c>
      <c r="AF170" s="5">
        <f t="shared" si="138"/>
        <v>1.7551887098461412E-42</v>
      </c>
      <c r="AG170" s="5">
        <f t="shared" si="138"/>
        <v>1.2652545690556643E-42</v>
      </c>
      <c r="AH170" s="5">
        <f t="shared" si="138"/>
        <v>8.553204282651288E-43</v>
      </c>
      <c r="AI170" s="5">
        <f t="shared" si="138"/>
        <v>5.2538628747459877E-43</v>
      </c>
      <c r="AJ170" s="5">
        <f t="shared" si="138"/>
        <v>2.7545214668407397E-43</v>
      </c>
      <c r="AK170" s="5">
        <f t="shared" si="138"/>
        <v>1.0551800589357016E-43</v>
      </c>
      <c r="AL170" s="5">
        <f t="shared" si="138"/>
        <v>1.5583865103046374E-44</v>
      </c>
      <c r="AM170" s="5">
        <f t="shared" si="138"/>
        <v>5.6497243125279087E-45</v>
      </c>
      <c r="AN170" s="5">
        <f t="shared" si="138"/>
        <v>7.5715583522001504E-44</v>
      </c>
      <c r="AO170" s="5">
        <f t="shared" si="138"/>
        <v>2.2578144273148405E-43</v>
      </c>
      <c r="AP170" s="5">
        <f t="shared" si="138"/>
        <v>4.5584730194097191E-43</v>
      </c>
      <c r="AQ170" s="5">
        <f t="shared" si="141"/>
        <v>7.6591316115046511E-43</v>
      </c>
      <c r="AR170" s="5">
        <f t="shared" si="141"/>
        <v>1.1559790203599117E-42</v>
      </c>
      <c r="AS170" s="5">
        <f t="shared" si="141"/>
        <v>1.6260448795694059E-42</v>
      </c>
      <c r="AT170" s="5">
        <f t="shared" si="141"/>
        <v>2.1761107387789052E-42</v>
      </c>
      <c r="AU170" s="5">
        <f t="shared" si="141"/>
        <v>2.8061765979884102E-42</v>
      </c>
      <c r="AV170" s="5">
        <f t="shared" si="141"/>
        <v>3.5162424571978298E-42</v>
      </c>
      <c r="AW170" s="5">
        <f t="shared" si="141"/>
        <v>4.3063083164073359E-42</v>
      </c>
      <c r="AX170" s="5">
        <f t="shared" si="141"/>
        <v>5.1763741756168468E-42</v>
      </c>
      <c r="AY170" s="5">
        <f t="shared" si="141"/>
        <v>6.126440034826363E-42</v>
      </c>
      <c r="AZ170" s="5">
        <f t="shared" si="141"/>
        <v>7.1565058940357564E-42</v>
      </c>
      <c r="BA170" s="5">
        <f t="shared" si="141"/>
        <v>8.2665717532452737E-42</v>
      </c>
      <c r="BB170" s="5">
        <f t="shared" si="141"/>
        <v>9.4566376124547964E-42</v>
      </c>
      <c r="BC170" s="5">
        <f t="shared" si="141"/>
        <v>1.0726703471664166E-41</v>
      </c>
      <c r="BD170" s="5">
        <f t="shared" si="141"/>
        <v>1.2076769330873691E-41</v>
      </c>
      <c r="BE170" s="5">
        <f t="shared" si="141"/>
        <v>1.3506835190083219E-41</v>
      </c>
      <c r="BF170" s="5">
        <f t="shared" si="141"/>
        <v>1.5016901049292754E-41</v>
      </c>
      <c r="BG170" s="5">
        <f t="shared" si="140"/>
        <v>1.6606966908502097E-41</v>
      </c>
      <c r="BH170" s="5">
        <f t="shared" si="140"/>
        <v>1.8277032767711633E-41</v>
      </c>
      <c r="BI170" s="5">
        <f t="shared" si="140"/>
        <v>2.0027098626921173E-41</v>
      </c>
      <c r="BJ170" s="5">
        <f t="shared" si="140"/>
        <v>2.1857164486130719E-41</v>
      </c>
      <c r="BK170" s="5">
        <f t="shared" si="140"/>
        <v>2.3767230345340037E-41</v>
      </c>
      <c r="BL170" s="5">
        <f t="shared" si="140"/>
        <v>2.5757296204549582E-41</v>
      </c>
      <c r="BM170" s="5">
        <f t="shared" si="140"/>
        <v>2.7827362063759132E-41</v>
      </c>
      <c r="BN170" s="5">
        <f t="shared" si="140"/>
        <v>2.997742792296843E-41</v>
      </c>
      <c r="BO170" s="5">
        <f t="shared" si="140"/>
        <v>3.2207493782177984E-41</v>
      </c>
      <c r="BP170" s="5">
        <f t="shared" si="140"/>
        <v>3.4517559641387539E-41</v>
      </c>
      <c r="BQ170" s="5">
        <f t="shared" si="140"/>
        <v>3.6907625500597106E-41</v>
      </c>
      <c r="BR170" s="5">
        <f t="shared" si="140"/>
        <v>3.9377691359806369E-41</v>
      </c>
      <c r="BS170" s="5">
        <f t="shared" si="140"/>
        <v>4.1927757219015934E-41</v>
      </c>
      <c r="BT170" s="5">
        <f t="shared" si="140"/>
        <v>4.4557823078225506E-41</v>
      </c>
      <c r="BU170" s="5">
        <f t="shared" si="140"/>
        <v>4.7267888937435084E-41</v>
      </c>
      <c r="BV170" s="5">
        <f t="shared" si="143"/>
        <v>5.0057954796644322E-41</v>
      </c>
      <c r="BW170" s="5">
        <f t="shared" si="143"/>
        <v>5.2928020655853547E-41</v>
      </c>
      <c r="BX170" s="5">
        <f t="shared" si="143"/>
        <v>5.5878086515063125E-41</v>
      </c>
      <c r="BY170" s="5">
        <f t="shared" si="143"/>
        <v>5.8908152374272699E-41</v>
      </c>
      <c r="BZ170" s="5">
        <f t="shared" si="143"/>
        <v>6.2018218233481902E-41</v>
      </c>
      <c r="CA170" s="5">
        <f t="shared" si="143"/>
        <v>6.520828409269148E-41</v>
      </c>
      <c r="CB170" s="5">
        <f t="shared" si="143"/>
        <v>6.8478349951901063E-41</v>
      </c>
      <c r="CC170" s="5">
        <f t="shared" si="143"/>
        <v>7.1828415811110654E-41</v>
      </c>
      <c r="CD170" s="5">
        <f t="shared" si="143"/>
        <v>7.5258481670319833E-41</v>
      </c>
      <c r="CE170" s="5">
        <f t="shared" si="143"/>
        <v>7.8768547529529416E-41</v>
      </c>
      <c r="CF170" s="5">
        <f t="shared" si="143"/>
        <v>8.2358613388739016E-41</v>
      </c>
      <c r="CG170" s="5">
        <f t="shared" si="143"/>
        <v>8.6028679247948164E-41</v>
      </c>
      <c r="CH170" s="5">
        <f t="shared" si="143"/>
        <v>8.9778745107157767E-41</v>
      </c>
      <c r="CI170" s="5">
        <f t="shared" si="143"/>
        <v>9.3608810966367367E-41</v>
      </c>
      <c r="CJ170" s="5">
        <f t="shared" si="143"/>
        <v>9.7518876825576983E-41</v>
      </c>
      <c r="CK170" s="5">
        <f t="shared" si="143"/>
        <v>1.015089426847861E-40</v>
      </c>
      <c r="CL170" s="5">
        <f t="shared" si="142"/>
        <v>1.0557900854399571E-40</v>
      </c>
      <c r="CM170" s="5">
        <f t="shared" si="142"/>
        <v>1.3722008129648776E-40</v>
      </c>
      <c r="CN170" s="5">
        <f t="shared" si="142"/>
        <v>1.325744422784413E-40</v>
      </c>
      <c r="CO170" s="5">
        <f t="shared" si="142"/>
        <v>1.2800880326039538E-40</v>
      </c>
      <c r="CP170" s="5">
        <f t="shared" si="142"/>
        <v>1.2352316424234892E-40</v>
      </c>
      <c r="CQ170" s="5">
        <f t="shared" si="142"/>
        <v>1.1911752522430244E-40</v>
      </c>
      <c r="CR170" s="5">
        <f t="shared" si="142"/>
        <v>1.1479188620625599E-40</v>
      </c>
      <c r="CS170" s="5">
        <f t="shared" si="142"/>
        <v>1.1054624718821004E-40</v>
      </c>
      <c r="CT170" s="5">
        <f t="shared" si="142"/>
        <v>1.0638060817016358E-40</v>
      </c>
      <c r="CU170" s="5">
        <f t="shared" si="142"/>
        <v>1.0229496915211713E-40</v>
      </c>
      <c r="CV170" s="5">
        <f t="shared" si="142"/>
        <v>9.8289330134071174E-41</v>
      </c>
      <c r="CW170" s="5">
        <f t="shared" si="142"/>
        <v>9.4363691116024716E-41</v>
      </c>
      <c r="CX170" s="5">
        <f t="shared" si="142"/>
        <v>9.0518052097978275E-41</v>
      </c>
      <c r="CY170" s="5">
        <f t="shared" si="142"/>
        <v>8.675241307993184E-41</v>
      </c>
      <c r="CZ170" s="5">
        <f t="shared" si="142"/>
        <v>8.306677406188584E-41</v>
      </c>
      <c r="DA170" s="5">
        <f t="shared" si="135"/>
        <v>7.9461135043839408E-41</v>
      </c>
      <c r="DB170" s="5">
        <f t="shared" si="135"/>
        <v>7.5935496025792973E-41</v>
      </c>
      <c r="DC170" s="5">
        <f t="shared" si="135"/>
        <v>7.2489857007746544E-41</v>
      </c>
      <c r="DD170" s="5">
        <f t="shared" si="135"/>
        <v>6.912421798970052E-41</v>
      </c>
      <c r="DE170" s="5">
        <f t="shared" si="135"/>
        <v>6.5838578971654094E-41</v>
      </c>
      <c r="DF170" s="5">
        <f t="shared" si="135"/>
        <v>6.2632939953607675E-41</v>
      </c>
      <c r="DG170" s="5">
        <f t="shared" si="135"/>
        <v>5.950730093556163E-41</v>
      </c>
      <c r="DH170" s="5">
        <f t="shared" si="135"/>
        <v>5.6461661917515214E-41</v>
      </c>
    </row>
    <row r="171" spans="2:112" x14ac:dyDescent="0.25">
      <c r="B171" s="5">
        <f>'goccia (21)'!S16</f>
        <v>1.2248143029452944E-18</v>
      </c>
      <c r="D171">
        <f t="shared" si="131"/>
        <v>215</v>
      </c>
      <c r="E171" s="5">
        <f t="shared" si="124"/>
        <v>1.2248143029452944E-18</v>
      </c>
      <c r="F171" s="107">
        <f t="shared" si="125"/>
        <v>12.248143029452944</v>
      </c>
      <c r="G171" s="35"/>
      <c r="H171" s="100">
        <f t="shared" si="126"/>
        <v>1.5310178786816181E-19</v>
      </c>
      <c r="I171" s="35"/>
      <c r="J171" s="6"/>
      <c r="L171" s="5">
        <f t="shared" si="139"/>
        <v>9.6210879790757787E-42</v>
      </c>
      <c r="M171" s="5">
        <f t="shared" si="139"/>
        <v>8.4203728318110166E-42</v>
      </c>
      <c r="N171" s="5">
        <f t="shared" si="139"/>
        <v>7.2996576845463899E-42</v>
      </c>
      <c r="O171" s="5">
        <f t="shared" si="139"/>
        <v>6.2589425372816283E-42</v>
      </c>
      <c r="P171" s="5">
        <f t="shared" si="139"/>
        <v>5.2982273900168734E-42</v>
      </c>
      <c r="Q171" s="5">
        <f t="shared" si="139"/>
        <v>4.4175122427521224E-42</v>
      </c>
      <c r="R171" s="5">
        <f t="shared" si="139"/>
        <v>3.6167970954874693E-42</v>
      </c>
      <c r="S171" s="5">
        <f t="shared" si="139"/>
        <v>2.8960819482227195E-42</v>
      </c>
      <c r="T171" s="5">
        <f t="shared" si="139"/>
        <v>2.2553668009579754E-42</v>
      </c>
      <c r="U171" s="5">
        <f t="shared" si="139"/>
        <v>1.6946516536932366E-42</v>
      </c>
      <c r="V171" s="5">
        <f t="shared" si="139"/>
        <v>1.2139365064285563E-42</v>
      </c>
      <c r="W171" s="5">
        <f t="shared" si="139"/>
        <v>8.1322135916381845E-43</v>
      </c>
      <c r="X171" s="5">
        <f t="shared" si="139"/>
        <v>4.9250621189908591E-43</v>
      </c>
      <c r="Y171" s="5">
        <f t="shared" si="139"/>
        <v>2.5179106463435868E-43</v>
      </c>
      <c r="Z171" s="5">
        <f t="shared" si="139"/>
        <v>9.1075917369651321E-44</v>
      </c>
      <c r="AA171" s="5">
        <f t="shared" si="139"/>
        <v>1.0360770104925101E-44</v>
      </c>
      <c r="AB171" s="5">
        <f t="shared" si="138"/>
        <v>9.6456228402041986E-45</v>
      </c>
      <c r="AC171" s="5">
        <f t="shared" si="138"/>
        <v>8.8930475575474251E-44</v>
      </c>
      <c r="AD171" s="5">
        <f t="shared" si="138"/>
        <v>2.4821532831075434E-43</v>
      </c>
      <c r="AE171" s="5">
        <f t="shared" si="138"/>
        <v>4.8750018104603972E-43</v>
      </c>
      <c r="AF171" s="5">
        <f t="shared" si="138"/>
        <v>8.0678503378133041E-43</v>
      </c>
      <c r="AG171" s="5">
        <f t="shared" si="138"/>
        <v>1.2060698865165736E-42</v>
      </c>
      <c r="AH171" s="5">
        <f t="shared" si="138"/>
        <v>1.6853547392518652E-42</v>
      </c>
      <c r="AI171" s="5">
        <f t="shared" si="138"/>
        <v>2.2446395919871624E-42</v>
      </c>
      <c r="AJ171" s="5">
        <f t="shared" si="138"/>
        <v>2.8839244447224646E-42</v>
      </c>
      <c r="AK171" s="5">
        <f t="shared" si="138"/>
        <v>3.603209297457681E-42</v>
      </c>
      <c r="AL171" s="5">
        <f t="shared" si="138"/>
        <v>4.4024941501929843E-42</v>
      </c>
      <c r="AM171" s="5">
        <f t="shared" si="138"/>
        <v>5.2817790029282929E-42</v>
      </c>
      <c r="AN171" s="5">
        <f t="shared" si="138"/>
        <v>6.2410638556634865E-42</v>
      </c>
      <c r="AO171" s="5">
        <f t="shared" si="138"/>
        <v>7.2803487083987963E-42</v>
      </c>
      <c r="AP171" s="5">
        <f t="shared" si="138"/>
        <v>8.3996335611341114E-42</v>
      </c>
      <c r="AQ171" s="5">
        <f t="shared" si="141"/>
        <v>9.5989184138694319E-42</v>
      </c>
      <c r="AR171" s="5">
        <f t="shared" si="141"/>
        <v>1.0878203266604598E-41</v>
      </c>
      <c r="AS171" s="5">
        <f t="shared" si="141"/>
        <v>1.2237488119339919E-41</v>
      </c>
      <c r="AT171" s="5">
        <f t="shared" si="141"/>
        <v>1.3676772972075247E-41</v>
      </c>
      <c r="AU171" s="5">
        <f t="shared" si="141"/>
        <v>1.5196057824810579E-41</v>
      </c>
      <c r="AV171" s="5">
        <f t="shared" si="141"/>
        <v>1.6795342677545718E-41</v>
      </c>
      <c r="AW171" s="5">
        <f t="shared" si="141"/>
        <v>1.847462753028105E-41</v>
      </c>
      <c r="AX171" s="5">
        <f t="shared" si="141"/>
        <v>2.0233912383016389E-41</v>
      </c>
      <c r="AY171" s="5">
        <f t="shared" si="141"/>
        <v>2.2073197235751732E-41</v>
      </c>
      <c r="AZ171" s="5">
        <f t="shared" si="141"/>
        <v>2.3992482088486844E-41</v>
      </c>
      <c r="BA171" s="5">
        <f t="shared" si="141"/>
        <v>2.599176694122219E-41</v>
      </c>
      <c r="BB171" s="5">
        <f t="shared" si="141"/>
        <v>2.8071051793957537E-41</v>
      </c>
      <c r="BC171" s="5">
        <f t="shared" si="141"/>
        <v>3.0230336646692631E-41</v>
      </c>
      <c r="BD171" s="5">
        <f t="shared" si="141"/>
        <v>3.2469621499427982E-41</v>
      </c>
      <c r="BE171" s="5">
        <f t="shared" si="141"/>
        <v>3.4788906352163339E-41</v>
      </c>
      <c r="BF171" s="5">
        <f t="shared" si="141"/>
        <v>3.7188191204898697E-41</v>
      </c>
      <c r="BG171" s="5">
        <f t="shared" si="140"/>
        <v>3.9667476057633762E-41</v>
      </c>
      <c r="BH171" s="5">
        <f t="shared" si="140"/>
        <v>4.2226760910369123E-41</v>
      </c>
      <c r="BI171" s="5">
        <f t="shared" si="140"/>
        <v>4.4866045763104492E-41</v>
      </c>
      <c r="BJ171" s="5">
        <f t="shared" si="140"/>
        <v>4.7585330615839866E-41</v>
      </c>
      <c r="BK171" s="5">
        <f t="shared" si="140"/>
        <v>5.0384615468574896E-41</v>
      </c>
      <c r="BL171" s="5">
        <f t="shared" si="140"/>
        <v>5.3263900321310279E-41</v>
      </c>
      <c r="BM171" s="5">
        <f t="shared" si="140"/>
        <v>5.6223185174045658E-41</v>
      </c>
      <c r="BN171" s="5">
        <f t="shared" si="140"/>
        <v>5.9262470026780667E-41</v>
      </c>
      <c r="BO171" s="5">
        <f t="shared" si="140"/>
        <v>6.238175487951605E-41</v>
      </c>
      <c r="BP171" s="5">
        <f t="shared" si="140"/>
        <v>6.5581039732251439E-41</v>
      </c>
      <c r="BQ171" s="5">
        <f t="shared" si="140"/>
        <v>6.8860324584986824E-41</v>
      </c>
      <c r="BR171" s="5">
        <f t="shared" si="140"/>
        <v>7.2219609437721808E-41</v>
      </c>
      <c r="BS171" s="5">
        <f t="shared" si="140"/>
        <v>7.5658894290457207E-41</v>
      </c>
      <c r="BT171" s="5">
        <f t="shared" si="140"/>
        <v>7.9178179143192602E-41</v>
      </c>
      <c r="BU171" s="5">
        <f t="shared" si="140"/>
        <v>8.2777463995928004E-41</v>
      </c>
      <c r="BV171" s="5">
        <f t="shared" si="143"/>
        <v>8.6456748848662964E-41</v>
      </c>
      <c r="BW171" s="5">
        <f t="shared" si="143"/>
        <v>9.021603370139791E-41</v>
      </c>
      <c r="BX171" s="5">
        <f t="shared" si="143"/>
        <v>9.4055318554133311E-41</v>
      </c>
      <c r="BY171" s="5">
        <f t="shared" si="143"/>
        <v>9.7974603406868709E-41</v>
      </c>
      <c r="BZ171" s="5">
        <f t="shared" si="143"/>
        <v>1.0197388825960364E-40</v>
      </c>
      <c r="CA171" s="5">
        <f t="shared" si="143"/>
        <v>1.3394525064718305E-40</v>
      </c>
      <c r="CB171" s="5">
        <f t="shared" si="143"/>
        <v>1.2935586190745179E-40</v>
      </c>
      <c r="CC171" s="5">
        <f t="shared" si="143"/>
        <v>1.2484647316772051E-40</v>
      </c>
      <c r="CD171" s="5">
        <f t="shared" si="143"/>
        <v>1.204170844279898E-40</v>
      </c>
      <c r="CE171" s="5">
        <f t="shared" si="143"/>
        <v>1.1606769568825851E-40</v>
      </c>
      <c r="CF171" s="5">
        <f t="shared" si="143"/>
        <v>1.1179830694852726E-40</v>
      </c>
      <c r="CG171" s="5">
        <f t="shared" si="143"/>
        <v>1.0760891820879652E-40</v>
      </c>
      <c r="CH171" s="5">
        <f t="shared" si="143"/>
        <v>1.0349952946906525E-40</v>
      </c>
      <c r="CI171" s="5">
        <f t="shared" si="143"/>
        <v>9.9470140729333995E-41</v>
      </c>
      <c r="CJ171" s="5">
        <f t="shared" si="143"/>
        <v>9.5520751989602745E-41</v>
      </c>
      <c r="CK171" s="5">
        <f t="shared" si="143"/>
        <v>9.165136324987197E-41</v>
      </c>
      <c r="CL171" s="5">
        <f t="shared" si="142"/>
        <v>8.7861974510140723E-41</v>
      </c>
      <c r="CM171" s="5">
        <f t="shared" si="142"/>
        <v>8.4152585770409482E-41</v>
      </c>
      <c r="CN171" s="5">
        <f t="shared" si="142"/>
        <v>8.0523197030678237E-41</v>
      </c>
      <c r="CO171" s="5">
        <f t="shared" si="142"/>
        <v>7.6973808290947428E-41</v>
      </c>
      <c r="CP171" s="5">
        <f t="shared" si="142"/>
        <v>7.3504419551216197E-41</v>
      </c>
      <c r="CQ171" s="5">
        <f t="shared" si="142"/>
        <v>7.0115030811484972E-41</v>
      </c>
      <c r="CR171" s="5">
        <f t="shared" si="142"/>
        <v>6.6805642071753744E-41</v>
      </c>
      <c r="CS171" s="5">
        <f t="shared" si="142"/>
        <v>6.357625333202291E-41</v>
      </c>
      <c r="CT171" s="5">
        <f t="shared" si="142"/>
        <v>6.0426864592291685E-41</v>
      </c>
      <c r="CU171" s="5">
        <f t="shared" si="142"/>
        <v>5.7357475852560467E-41</v>
      </c>
      <c r="CV171" s="5">
        <f t="shared" si="142"/>
        <v>5.4368087112829612E-41</v>
      </c>
      <c r="CW171" s="5">
        <f t="shared" si="142"/>
        <v>5.1458698373098386E-41</v>
      </c>
      <c r="CX171" s="5">
        <f t="shared" si="142"/>
        <v>4.8629309633367178E-41</v>
      </c>
      <c r="CY171" s="5">
        <f t="shared" si="142"/>
        <v>4.5879920893635971E-41</v>
      </c>
      <c r="CZ171" s="5">
        <f t="shared" si="142"/>
        <v>4.3210532153905086E-41</v>
      </c>
      <c r="DA171" s="5">
        <f t="shared" si="135"/>
        <v>4.0621143414173882E-41</v>
      </c>
      <c r="DB171" s="5">
        <f t="shared" si="135"/>
        <v>3.8111754674442679E-41</v>
      </c>
      <c r="DC171" s="5">
        <f t="shared" si="135"/>
        <v>3.5682365934711483E-41</v>
      </c>
      <c r="DD171" s="5">
        <f t="shared" si="135"/>
        <v>3.3332977194980574E-41</v>
      </c>
      <c r="DE171" s="5">
        <f t="shared" si="135"/>
        <v>3.1063588455249376E-41</v>
      </c>
      <c r="DF171" s="5">
        <f t="shared" si="135"/>
        <v>2.887419971551819E-41</v>
      </c>
      <c r="DG171" s="5">
        <f t="shared" si="135"/>
        <v>2.6764810975787255E-41</v>
      </c>
      <c r="DH171" s="5">
        <f t="shared" si="135"/>
        <v>2.4735422236056066E-41</v>
      </c>
    </row>
    <row r="172" spans="2:112" x14ac:dyDescent="0.25">
      <c r="B172" s="5">
        <f>'goccia (21)'!S17</f>
        <v>1.2594968147933421E-18</v>
      </c>
      <c r="D172">
        <f t="shared" si="131"/>
        <v>216</v>
      </c>
      <c r="E172" s="5">
        <f t="shared" si="124"/>
        <v>1.2594968147933421E-18</v>
      </c>
      <c r="F172" s="107">
        <f t="shared" si="125"/>
        <v>12.594968147933422</v>
      </c>
      <c r="G172" s="35"/>
      <c r="H172" s="100">
        <f t="shared" si="126"/>
        <v>1.5743710184916777E-19</v>
      </c>
      <c r="I172" s="35"/>
      <c r="J172" s="6"/>
      <c r="L172" s="5">
        <f t="shared" si="139"/>
        <v>5.5310483914894676E-41</v>
      </c>
      <c r="M172" s="5">
        <f t="shared" si="139"/>
        <v>5.2375643175227476E-41</v>
      </c>
      <c r="N172" s="5">
        <f t="shared" si="139"/>
        <v>4.9520802435560619E-41</v>
      </c>
      <c r="O172" s="5">
        <f t="shared" si="139"/>
        <v>4.6745961695893412E-41</v>
      </c>
      <c r="P172" s="5">
        <f t="shared" si="139"/>
        <v>4.4051120956226211E-41</v>
      </c>
      <c r="Q172" s="5">
        <f t="shared" si="139"/>
        <v>4.1436280216559022E-41</v>
      </c>
      <c r="R172" s="5">
        <f t="shared" si="139"/>
        <v>3.890143947689213E-41</v>
      </c>
      <c r="S172" s="5">
        <f t="shared" si="139"/>
        <v>3.6446598737224939E-41</v>
      </c>
      <c r="T172" s="5">
        <f t="shared" si="139"/>
        <v>3.4071757997557755E-41</v>
      </c>
      <c r="U172" s="5">
        <f t="shared" si="139"/>
        <v>3.1776917257890572E-41</v>
      </c>
      <c r="V172" s="5">
        <f t="shared" si="139"/>
        <v>2.956207651822366E-41</v>
      </c>
      <c r="W172" s="5">
        <f t="shared" si="139"/>
        <v>2.742723577855648E-41</v>
      </c>
      <c r="X172" s="5">
        <f t="shared" si="139"/>
        <v>2.5372395038889302E-41</v>
      </c>
      <c r="Y172" s="5">
        <f t="shared" si="139"/>
        <v>2.3397554299222135E-41</v>
      </c>
      <c r="Z172" s="5">
        <f t="shared" si="139"/>
        <v>2.1502713559555192E-41</v>
      </c>
      <c r="AA172" s="5">
        <f t="shared" si="139"/>
        <v>1.9687872819888023E-41</v>
      </c>
      <c r="AB172" s="5">
        <f t="shared" si="138"/>
        <v>1.7953032080220861E-41</v>
      </c>
      <c r="AC172" s="5">
        <f t="shared" si="138"/>
        <v>1.6298191340553897E-41</v>
      </c>
      <c r="AD172" s="5">
        <f t="shared" si="138"/>
        <v>1.4723350600886735E-41</v>
      </c>
      <c r="AE172" s="5">
        <f t="shared" si="138"/>
        <v>1.3228509861219578E-41</v>
      </c>
      <c r="AF172" s="5">
        <f t="shared" si="138"/>
        <v>1.1813669121552424E-41</v>
      </c>
      <c r="AG172" s="5">
        <f t="shared" si="138"/>
        <v>1.0478828381885436E-41</v>
      </c>
      <c r="AH172" s="5">
        <f t="shared" si="138"/>
        <v>9.2239876422182839E-42</v>
      </c>
      <c r="AI172" s="5">
        <f t="shared" si="138"/>
        <v>8.0491469025511389E-42</v>
      </c>
      <c r="AJ172" s="5">
        <f t="shared" si="138"/>
        <v>6.9543061628839991E-42</v>
      </c>
      <c r="AK172" s="5">
        <f t="shared" si="138"/>
        <v>5.9394654232169807E-42</v>
      </c>
      <c r="AL172" s="5">
        <f t="shared" si="138"/>
        <v>5.0046246835498421E-42</v>
      </c>
      <c r="AM172" s="5">
        <f t="shared" si="138"/>
        <v>4.1497839438827082E-42</v>
      </c>
      <c r="AN172" s="5">
        <f t="shared" si="138"/>
        <v>3.3749432042156682E-42</v>
      </c>
      <c r="AO172" s="5">
        <f t="shared" si="138"/>
        <v>2.6801024645485355E-42</v>
      </c>
      <c r="AP172" s="5">
        <f t="shared" si="138"/>
        <v>2.065261724881408E-42</v>
      </c>
      <c r="AQ172" s="5">
        <f t="shared" si="141"/>
        <v>1.5304209852142856E-42</v>
      </c>
      <c r="AR172" s="5">
        <f t="shared" si="141"/>
        <v>1.0755802455472187E-42</v>
      </c>
      <c r="AS172" s="5">
        <f t="shared" si="141"/>
        <v>7.0073950588009763E-43</v>
      </c>
      <c r="AT172" s="5">
        <f t="shared" si="141"/>
        <v>4.0589876621298169E-43</v>
      </c>
      <c r="AU172" s="5">
        <f t="shared" si="141"/>
        <v>1.9105802654587114E-43</v>
      </c>
      <c r="AV172" s="5">
        <f t="shared" si="141"/>
        <v>5.6217286878777261E-44</v>
      </c>
      <c r="AW172" s="5">
        <f t="shared" si="141"/>
        <v>1.3765472116676671E-45</v>
      </c>
      <c r="AX172" s="5">
        <f t="shared" si="141"/>
        <v>2.6535807544563387E-44</v>
      </c>
      <c r="AY172" s="5">
        <f t="shared" si="141"/>
        <v>1.3169506787746442E-43</v>
      </c>
      <c r="AZ172" s="5">
        <f t="shared" si="141"/>
        <v>3.1685432821034364E-43</v>
      </c>
      <c r="BA172" s="5">
        <f t="shared" si="141"/>
        <v>5.8201358854324567E-43</v>
      </c>
      <c r="BB172" s="5">
        <f t="shared" si="141"/>
        <v>9.2717284887615305E-43</v>
      </c>
      <c r="BC172" s="5">
        <f t="shared" si="141"/>
        <v>1.3523321092090097E-42</v>
      </c>
      <c r="BD172" s="5">
        <f t="shared" si="141"/>
        <v>1.857491369541918E-42</v>
      </c>
      <c r="BE172" s="5">
        <f t="shared" si="141"/>
        <v>2.4426506298748316E-42</v>
      </c>
      <c r="BF172" s="5">
        <f t="shared" si="141"/>
        <v>3.1078098902077504E-42</v>
      </c>
      <c r="BG172" s="5">
        <f t="shared" si="140"/>
        <v>3.8529691505405806E-42</v>
      </c>
      <c r="BH172" s="5">
        <f t="shared" si="140"/>
        <v>4.6781284108735003E-42</v>
      </c>
      <c r="BI172" s="5">
        <f t="shared" si="140"/>
        <v>5.5832876712064253E-42</v>
      </c>
      <c r="BJ172" s="5">
        <f t="shared" si="140"/>
        <v>6.5684469315393557E-42</v>
      </c>
      <c r="BK172" s="5">
        <f t="shared" si="140"/>
        <v>7.6336061918721589E-42</v>
      </c>
      <c r="BL172" s="5">
        <f t="shared" si="140"/>
        <v>8.778765452205091E-42</v>
      </c>
      <c r="BM172" s="5">
        <f t="shared" si="140"/>
        <v>1.0003924712538027E-41</v>
      </c>
      <c r="BN172" s="5">
        <f t="shared" si="140"/>
        <v>1.1309083972870808E-41</v>
      </c>
      <c r="BO172" s="5">
        <f t="shared" si="140"/>
        <v>1.2694243233203745E-41</v>
      </c>
      <c r="BP172" s="5">
        <f t="shared" si="140"/>
        <v>1.4159402493536689E-41</v>
      </c>
      <c r="BQ172" s="5">
        <f t="shared" si="140"/>
        <v>1.5704561753869638E-41</v>
      </c>
      <c r="BR172" s="5">
        <f t="shared" si="140"/>
        <v>1.7329721014202389E-41</v>
      </c>
      <c r="BS172" s="5">
        <f t="shared" si="140"/>
        <v>1.9034880274535341E-41</v>
      </c>
      <c r="BT172" s="5">
        <f t="shared" si="140"/>
        <v>2.0820039534868294E-41</v>
      </c>
      <c r="BU172" s="5">
        <f t="shared" si="140"/>
        <v>2.2685198795201254E-41</v>
      </c>
      <c r="BV172" s="5">
        <f t="shared" si="143"/>
        <v>2.4630358055533984E-41</v>
      </c>
      <c r="BW172" s="5">
        <f t="shared" si="143"/>
        <v>2.6655517315866694E-41</v>
      </c>
      <c r="BX172" s="5">
        <f t="shared" si="143"/>
        <v>2.8760676576199651E-41</v>
      </c>
      <c r="BY172" s="5">
        <f t="shared" si="143"/>
        <v>3.0945835836532614E-41</v>
      </c>
      <c r="BZ172" s="5">
        <f t="shared" si="143"/>
        <v>3.3210995096865304E-41</v>
      </c>
      <c r="CA172" s="5">
        <f t="shared" si="143"/>
        <v>3.5556154357198265E-41</v>
      </c>
      <c r="CB172" s="5">
        <f t="shared" si="143"/>
        <v>3.7981313617531233E-41</v>
      </c>
      <c r="CC172" s="5">
        <f t="shared" si="143"/>
        <v>4.0486472877864207E-41</v>
      </c>
      <c r="CD172" s="5">
        <f t="shared" si="143"/>
        <v>4.3071632138196873E-41</v>
      </c>
      <c r="CE172" s="5">
        <f t="shared" si="143"/>
        <v>4.5736791398529845E-41</v>
      </c>
      <c r="CF172" s="5">
        <f t="shared" si="143"/>
        <v>4.8481950658862829E-41</v>
      </c>
      <c r="CG172" s="5">
        <f t="shared" si="143"/>
        <v>5.1307109919195463E-41</v>
      </c>
      <c r="CH172" s="5">
        <f t="shared" si="143"/>
        <v>5.421226917952845E-41</v>
      </c>
      <c r="CI172" s="5">
        <f t="shared" si="143"/>
        <v>5.7197428439861434E-41</v>
      </c>
      <c r="CJ172" s="5">
        <f t="shared" si="143"/>
        <v>6.0262587700194424E-41</v>
      </c>
      <c r="CK172" s="5">
        <f t="shared" si="143"/>
        <v>6.3407746960527034E-41</v>
      </c>
      <c r="CL172" s="5">
        <f t="shared" si="142"/>
        <v>6.6632906220860027E-41</v>
      </c>
      <c r="CM172" s="5">
        <f t="shared" si="142"/>
        <v>6.9938065481193027E-41</v>
      </c>
      <c r="CN172" s="5">
        <f t="shared" si="142"/>
        <v>7.3323224741526034E-41</v>
      </c>
      <c r="CO172" s="5">
        <f t="shared" si="142"/>
        <v>7.6788384001858618E-41</v>
      </c>
      <c r="CP172" s="5">
        <f t="shared" si="142"/>
        <v>8.0333543262191628E-41</v>
      </c>
      <c r="CQ172" s="5">
        <f t="shared" si="142"/>
        <v>8.3958702522524634E-41</v>
      </c>
      <c r="CR172" s="5">
        <f t="shared" si="142"/>
        <v>8.7663861782857647E-41</v>
      </c>
      <c r="CS172" s="5">
        <f t="shared" si="142"/>
        <v>9.1449021043190207E-41</v>
      </c>
      <c r="CT172" s="5">
        <f t="shared" si="142"/>
        <v>9.5314180303523233E-41</v>
      </c>
      <c r="CU172" s="5">
        <f t="shared" si="142"/>
        <v>9.9259339563856235E-41</v>
      </c>
      <c r="CV172" s="5">
        <f t="shared" si="142"/>
        <v>1.0328449882418877E-40</v>
      </c>
      <c r="CW172" s="5">
        <f t="shared" si="142"/>
        <v>1.0738965808452181E-40</v>
      </c>
      <c r="CX172" s="5">
        <f t="shared" si="142"/>
        <v>1.4227996082925877E-40</v>
      </c>
      <c r="CY172" s="5">
        <f t="shared" si="142"/>
        <v>1.3754871426963907E-40</v>
      </c>
      <c r="CZ172" s="5">
        <f t="shared" si="142"/>
        <v>1.3289746771001991E-40</v>
      </c>
      <c r="DA172" s="5">
        <f t="shared" si="135"/>
        <v>1.2832622115040022E-40</v>
      </c>
      <c r="DB172" s="5">
        <f t="shared" si="135"/>
        <v>1.2383497459078051E-40</v>
      </c>
      <c r="DC172" s="5">
        <f t="shared" si="135"/>
        <v>1.1942372803116083E-40</v>
      </c>
      <c r="DD172" s="5">
        <f t="shared" si="135"/>
        <v>1.1509248147154164E-40</v>
      </c>
      <c r="DE172" s="5">
        <f t="shared" si="135"/>
        <v>1.1084123491192195E-40</v>
      </c>
      <c r="DF172" s="5">
        <f t="shared" si="135"/>
        <v>1.0666998835230227E-40</v>
      </c>
      <c r="DG172" s="5">
        <f t="shared" si="135"/>
        <v>1.0257874179268306E-40</v>
      </c>
      <c r="DH172" s="5">
        <f t="shared" si="135"/>
        <v>9.8567495233063373E-41</v>
      </c>
    </row>
    <row r="173" spans="2:112" x14ac:dyDescent="0.25">
      <c r="B173" s="5">
        <f>'goccia (21)'!S18</f>
        <v>1.3428999980469811E-18</v>
      </c>
      <c r="D173">
        <f t="shared" si="131"/>
        <v>217</v>
      </c>
      <c r="E173" s="5">
        <f t="shared" si="124"/>
        <v>1.3428999980469811E-18</v>
      </c>
      <c r="F173" s="107">
        <f t="shared" si="125"/>
        <v>13.428999980469811</v>
      </c>
      <c r="G173" s="35"/>
      <c r="H173" s="69">
        <f t="shared" si="126"/>
        <v>1.4921111089410901E-19</v>
      </c>
      <c r="I173" s="35"/>
      <c r="J173" s="6"/>
      <c r="L173" s="5">
        <f t="shared" si="139"/>
        <v>6.223460213934822E-43</v>
      </c>
      <c r="M173" s="5">
        <f t="shared" si="139"/>
        <v>9.779016637498905E-43</v>
      </c>
      <c r="N173" s="5">
        <f t="shared" si="139"/>
        <v>1.4134573061062467E-42</v>
      </c>
      <c r="O173" s="5">
        <f t="shared" si="139"/>
        <v>1.929012948462656E-42</v>
      </c>
      <c r="P173" s="5">
        <f t="shared" si="139"/>
        <v>2.5245685908190707E-42</v>
      </c>
      <c r="Q173" s="5">
        <f t="shared" si="139"/>
        <v>3.2001242331754907E-42</v>
      </c>
      <c r="R173" s="5">
        <f t="shared" si="139"/>
        <v>3.9556798755318199E-42</v>
      </c>
      <c r="S173" s="5">
        <f t="shared" si="139"/>
        <v>4.791235517888241E-42</v>
      </c>
      <c r="T173" s="5">
        <f t="shared" si="139"/>
        <v>5.7067911602446669E-42</v>
      </c>
      <c r="U173" s="5">
        <f t="shared" si="139"/>
        <v>6.7023468026010987E-42</v>
      </c>
      <c r="V173" s="5">
        <f t="shared" si="139"/>
        <v>7.7779024449574008E-42</v>
      </c>
      <c r="W173" s="5">
        <f t="shared" si="139"/>
        <v>8.9334580873138332E-42</v>
      </c>
      <c r="X173" s="5">
        <f t="shared" si="139"/>
        <v>1.0169013729670271E-41</v>
      </c>
      <c r="Y173" s="5">
        <f t="shared" si="139"/>
        <v>1.1484569372026715E-41</v>
      </c>
      <c r="Z173" s="5">
        <f t="shared" si="139"/>
        <v>1.288012501438299E-41</v>
      </c>
      <c r="AA173" s="5">
        <f t="shared" si="139"/>
        <v>1.4355680656739435E-41</v>
      </c>
      <c r="AB173" s="5">
        <f t="shared" si="138"/>
        <v>1.5911236299095884E-41</v>
      </c>
      <c r="AC173" s="5">
        <f t="shared" si="138"/>
        <v>1.7546791941452135E-41</v>
      </c>
      <c r="AD173" s="5">
        <f t="shared" si="138"/>
        <v>1.9262347583808587E-41</v>
      </c>
      <c r="AE173" s="5">
        <f t="shared" si="138"/>
        <v>2.1057903226165043E-41</v>
      </c>
      <c r="AF173" s="5">
        <f t="shared" si="138"/>
        <v>2.2933458868521503E-41</v>
      </c>
      <c r="AG173" s="5">
        <f t="shared" si="138"/>
        <v>2.488901451087773E-41</v>
      </c>
      <c r="AH173" s="5">
        <f t="shared" si="138"/>
        <v>2.6924570153234193E-41</v>
      </c>
      <c r="AI173" s="5">
        <f t="shared" si="138"/>
        <v>2.9040125795590658E-41</v>
      </c>
      <c r="AJ173" s="5">
        <f t="shared" si="138"/>
        <v>3.1235681437947134E-41</v>
      </c>
      <c r="AK173" s="5">
        <f t="shared" si="138"/>
        <v>3.3511237080303332E-41</v>
      </c>
      <c r="AL173" s="5">
        <f t="shared" si="138"/>
        <v>3.5866792722659806E-41</v>
      </c>
      <c r="AM173" s="5">
        <f t="shared" si="138"/>
        <v>3.8302348365016282E-41</v>
      </c>
      <c r="AN173" s="5">
        <f t="shared" si="138"/>
        <v>4.0817904007372458E-41</v>
      </c>
      <c r="AO173" s="5">
        <f t="shared" si="138"/>
        <v>4.3413459649728942E-41</v>
      </c>
      <c r="AP173" s="5">
        <f t="shared" si="138"/>
        <v>4.6089015292085422E-41</v>
      </c>
      <c r="AQ173" s="5">
        <f t="shared" si="141"/>
        <v>4.8844570934441919E-41</v>
      </c>
      <c r="AR173" s="5">
        <f t="shared" si="141"/>
        <v>5.1680126576798066E-41</v>
      </c>
      <c r="AS173" s="5">
        <f t="shared" si="141"/>
        <v>5.4595682219154556E-41</v>
      </c>
      <c r="AT173" s="5">
        <f t="shared" si="141"/>
        <v>5.7591237861511053E-41</v>
      </c>
      <c r="AU173" s="5">
        <f t="shared" si="141"/>
        <v>6.0666793503867556E-41</v>
      </c>
      <c r="AV173" s="5">
        <f t="shared" si="141"/>
        <v>6.3822349146223679E-41</v>
      </c>
      <c r="AW173" s="5">
        <f t="shared" si="141"/>
        <v>6.7057904788580185E-41</v>
      </c>
      <c r="AX173" s="5">
        <f t="shared" si="141"/>
        <v>7.0373460430936687E-41</v>
      </c>
      <c r="AY173" s="5">
        <f t="shared" si="141"/>
        <v>7.3769016073293207E-41</v>
      </c>
      <c r="AZ173" s="5">
        <f t="shared" si="141"/>
        <v>9.7268901434587824E-41</v>
      </c>
      <c r="BA173" s="5">
        <f t="shared" si="141"/>
        <v>9.3363901532238648E-41</v>
      </c>
      <c r="BB173" s="5">
        <f t="shared" si="141"/>
        <v>8.9538901629889468E-41</v>
      </c>
      <c r="BC173" s="5">
        <f t="shared" si="141"/>
        <v>8.5793901727540744E-41</v>
      </c>
      <c r="BD173" s="5">
        <f t="shared" si="141"/>
        <v>8.2128901825191567E-41</v>
      </c>
      <c r="BE173" s="5">
        <f t="shared" si="141"/>
        <v>7.8543901922842397E-41</v>
      </c>
      <c r="BF173" s="5">
        <f t="shared" si="141"/>
        <v>7.5038902020493234E-41</v>
      </c>
      <c r="BG173" s="5">
        <f t="shared" si="140"/>
        <v>7.1613902118144475E-41</v>
      </c>
      <c r="BH173" s="5">
        <f t="shared" si="140"/>
        <v>6.8268902215795314E-41</v>
      </c>
      <c r="BI173" s="5">
        <f t="shared" si="140"/>
        <v>6.5003902313446151E-41</v>
      </c>
      <c r="BJ173" s="5">
        <f t="shared" si="140"/>
        <v>6.1818902411096993E-41</v>
      </c>
      <c r="BK173" s="5">
        <f t="shared" si="140"/>
        <v>5.871390250874822E-41</v>
      </c>
      <c r="BL173" s="5">
        <f t="shared" si="140"/>
        <v>5.5688902606399066E-41</v>
      </c>
      <c r="BM173" s="5">
        <f t="shared" si="140"/>
        <v>5.2743902704049918E-41</v>
      </c>
      <c r="BN173" s="5">
        <f t="shared" si="140"/>
        <v>4.9878902801701113E-41</v>
      </c>
      <c r="BO173" s="5">
        <f t="shared" si="140"/>
        <v>4.7093902899351969E-41</v>
      </c>
      <c r="BP173" s="5">
        <f t="shared" si="140"/>
        <v>4.4388902997002821E-41</v>
      </c>
      <c r="BQ173" s="5">
        <f t="shared" si="140"/>
        <v>4.1763903094653684E-41</v>
      </c>
      <c r="BR173" s="5">
        <f t="shared" si="140"/>
        <v>3.9218903192304855E-41</v>
      </c>
      <c r="BS173" s="5">
        <f t="shared" si="140"/>
        <v>3.6753903289955717E-41</v>
      </c>
      <c r="BT173" s="5">
        <f t="shared" si="140"/>
        <v>3.436890338760659E-41</v>
      </c>
      <c r="BU173" s="5">
        <f t="shared" si="140"/>
        <v>3.2063903485257464E-41</v>
      </c>
      <c r="BV173" s="5">
        <f t="shared" si="143"/>
        <v>2.9838903582908606E-41</v>
      </c>
      <c r="BW173" s="5">
        <f t="shared" si="143"/>
        <v>2.7693903680559733E-41</v>
      </c>
      <c r="BX173" s="5">
        <f t="shared" si="143"/>
        <v>2.5628903778210608E-41</v>
      </c>
      <c r="BY173" s="5">
        <f t="shared" si="143"/>
        <v>2.3643903875861483E-41</v>
      </c>
      <c r="BZ173" s="5">
        <f t="shared" si="143"/>
        <v>2.173890397351259E-41</v>
      </c>
      <c r="CA173" s="5">
        <f t="shared" si="143"/>
        <v>1.9913904071163469E-41</v>
      </c>
      <c r="CB173" s="5">
        <f t="shared" si="143"/>
        <v>1.8168904168814351E-41</v>
      </c>
      <c r="CC173" s="5">
        <f t="shared" si="143"/>
        <v>1.6503904266465238E-41</v>
      </c>
      <c r="CD173" s="5">
        <f t="shared" si="143"/>
        <v>1.491890436411632E-41</v>
      </c>
      <c r="CE173" s="5">
        <f t="shared" si="143"/>
        <v>1.3413904461767208E-41</v>
      </c>
      <c r="CF173" s="5">
        <f t="shared" si="143"/>
        <v>1.1988904559418104E-41</v>
      </c>
      <c r="CG173" s="5">
        <f t="shared" si="143"/>
        <v>1.064390465706916E-41</v>
      </c>
      <c r="CH173" s="5">
        <f t="shared" si="143"/>
        <v>9.3789047547200562E-42</v>
      </c>
      <c r="CI173" s="5">
        <f t="shared" si="143"/>
        <v>8.1939048523709572E-42</v>
      </c>
      <c r="CJ173" s="5">
        <f t="shared" si="143"/>
        <v>7.0889049500218637E-42</v>
      </c>
      <c r="CK173" s="5">
        <f t="shared" si="143"/>
        <v>6.063905047672894E-42</v>
      </c>
      <c r="CL173" s="5">
        <f t="shared" si="142"/>
        <v>5.1189051453238009E-42</v>
      </c>
      <c r="CM173" s="5">
        <f t="shared" si="142"/>
        <v>4.2539052429747132E-42</v>
      </c>
      <c r="CN173" s="5">
        <f t="shared" si="142"/>
        <v>3.4689053406256314E-42</v>
      </c>
      <c r="CO173" s="5">
        <f t="shared" si="142"/>
        <v>2.7639054382766347E-42</v>
      </c>
      <c r="CP173" s="5">
        <f t="shared" si="142"/>
        <v>2.1389055359275534E-42</v>
      </c>
      <c r="CQ173" s="5">
        <f t="shared" si="142"/>
        <v>1.5939056335784778E-42</v>
      </c>
      <c r="CR173" s="5">
        <f t="shared" si="142"/>
        <v>1.1289057312294074E-42</v>
      </c>
      <c r="CS173" s="5">
        <f t="shared" si="142"/>
        <v>7.4390582888038375E-43</v>
      </c>
      <c r="CT173" s="5">
        <f t="shared" si="142"/>
        <v>4.389059265313143E-43</v>
      </c>
      <c r="CU173" s="5">
        <f t="shared" si="142"/>
        <v>2.1390602418225012E-43</v>
      </c>
      <c r="CV173" s="5">
        <f t="shared" si="142"/>
        <v>6.8906121833203909E-44</v>
      </c>
      <c r="CW173" s="5">
        <f t="shared" si="142"/>
        <v>3.9062194841407458E-45</v>
      </c>
      <c r="CX173" s="5">
        <f t="shared" si="142"/>
        <v>1.8906317135082898E-44</v>
      </c>
      <c r="CY173" s="5">
        <f t="shared" si="142"/>
        <v>1.1390641478603036E-43</v>
      </c>
      <c r="CZ173" s="5">
        <f t="shared" si="142"/>
        <v>2.8890651243695725E-43</v>
      </c>
      <c r="DA173" s="5">
        <f t="shared" si="135"/>
        <v>5.4390661008790568E-43</v>
      </c>
      <c r="DB173" s="5">
        <f t="shared" si="135"/>
        <v>8.7890670773885947E-43</v>
      </c>
      <c r="DC173" s="5">
        <f t="shared" si="135"/>
        <v>1.2939068053898185E-42</v>
      </c>
      <c r="DD173" s="5">
        <f t="shared" si="135"/>
        <v>1.7889069030407187E-42</v>
      </c>
      <c r="DE173" s="5">
        <f t="shared" si="135"/>
        <v>2.3639070006916787E-42</v>
      </c>
      <c r="DF173" s="5">
        <f t="shared" si="135"/>
        <v>3.0189070983426441E-42</v>
      </c>
      <c r="DG173" s="5">
        <f t="shared" si="135"/>
        <v>3.7539071959935217E-42</v>
      </c>
      <c r="DH173" s="5">
        <f t="shared" si="135"/>
        <v>4.5689072936444876E-42</v>
      </c>
    </row>
    <row r="174" spans="2:112" x14ac:dyDescent="0.25">
      <c r="B174" s="5">
        <f>'goccia (21)'!S19</f>
        <v>1.3251255491568609E-18</v>
      </c>
      <c r="D174">
        <f t="shared" si="131"/>
        <v>218</v>
      </c>
      <c r="E174" s="5">
        <f t="shared" si="124"/>
        <v>1.3251255491568609E-18</v>
      </c>
      <c r="F174" s="107">
        <f t="shared" si="125"/>
        <v>13.251255491568608</v>
      </c>
      <c r="G174" s="35"/>
      <c r="H174" s="100">
        <f t="shared" si="126"/>
        <v>1.4723617212854009E-19</v>
      </c>
      <c r="I174" s="35"/>
      <c r="J174" s="6"/>
      <c r="L174" s="5">
        <f t="shared" si="139"/>
        <v>7.6387445030585748E-42</v>
      </c>
      <c r="M174" s="5">
        <f t="shared" si="139"/>
        <v>8.7842756516425741E-42</v>
      </c>
      <c r="N174" s="5">
        <f t="shared" si="139"/>
        <v>1.0009806800226427E-41</v>
      </c>
      <c r="O174" s="5">
        <f t="shared" si="139"/>
        <v>1.131533794881043E-41</v>
      </c>
      <c r="P174" s="5">
        <f t="shared" si="139"/>
        <v>1.2700869097394436E-41</v>
      </c>
      <c r="Q174" s="5">
        <f t="shared" si="139"/>
        <v>1.4166400245978448E-41</v>
      </c>
      <c r="R174" s="5">
        <f t="shared" si="139"/>
        <v>1.5711931394562273E-41</v>
      </c>
      <c r="S174" s="5">
        <f t="shared" si="139"/>
        <v>1.7337462543146287E-41</v>
      </c>
      <c r="T174" s="5">
        <f t="shared" si="139"/>
        <v>1.9042993691730304E-41</v>
      </c>
      <c r="U174" s="5">
        <f t="shared" si="139"/>
        <v>2.0828524840314329E-41</v>
      </c>
      <c r="V174" s="5">
        <f t="shared" si="139"/>
        <v>2.2694055988898127E-41</v>
      </c>
      <c r="W174" s="5">
        <f t="shared" si="139"/>
        <v>2.463958713748215E-41</v>
      </c>
      <c r="X174" s="5">
        <f t="shared" si="139"/>
        <v>2.6665118286066183E-41</v>
      </c>
      <c r="Y174" s="5">
        <f t="shared" si="139"/>
        <v>2.8770649434650217E-41</v>
      </c>
      <c r="Z174" s="5">
        <f t="shared" si="139"/>
        <v>3.0956180583233988E-41</v>
      </c>
      <c r="AA174" s="5">
        <f t="shared" ref="AA174:AP189" si="144">IF($E174=0, 0, ($E174/ROUND($E174/AA$3,0)-AA$3)^2)</f>
        <v>3.3221711731818025E-41</v>
      </c>
      <c r="AB174" s="5">
        <f t="shared" si="144"/>
        <v>3.5567242880402069E-41</v>
      </c>
      <c r="AC174" s="5">
        <f t="shared" si="144"/>
        <v>3.7992774028985818E-41</v>
      </c>
      <c r="AD174" s="5">
        <f t="shared" si="144"/>
        <v>4.049830517756986E-41</v>
      </c>
      <c r="AE174" s="5">
        <f t="shared" si="144"/>
        <v>4.3083836326153909E-41</v>
      </c>
      <c r="AF174" s="5">
        <f t="shared" si="144"/>
        <v>4.5749367474737958E-41</v>
      </c>
      <c r="AG174" s="5">
        <f t="shared" si="144"/>
        <v>4.8494898623321684E-41</v>
      </c>
      <c r="AH174" s="5">
        <f t="shared" si="144"/>
        <v>5.1320429771905737E-41</v>
      </c>
      <c r="AI174" s="5">
        <f t="shared" si="144"/>
        <v>5.4225960920489796E-41</v>
      </c>
      <c r="AJ174" s="5">
        <f t="shared" si="144"/>
        <v>5.7211492069073862E-41</v>
      </c>
      <c r="AK174" s="5">
        <f t="shared" si="144"/>
        <v>6.0277023217657558E-41</v>
      </c>
      <c r="AL174" s="5">
        <f t="shared" si="144"/>
        <v>6.3422554366241627E-41</v>
      </c>
      <c r="AM174" s="5">
        <f t="shared" si="144"/>
        <v>6.6648085514825693E-41</v>
      </c>
      <c r="AN174" s="5">
        <f t="shared" si="144"/>
        <v>6.9953616663409367E-41</v>
      </c>
      <c r="AO174" s="5">
        <f t="shared" si="144"/>
        <v>7.3339147811993436E-41</v>
      </c>
      <c r="AP174" s="5">
        <f t="shared" si="144"/>
        <v>9.2942973949177485E-41</v>
      </c>
      <c r="AQ174" s="5">
        <f t="shared" si="141"/>
        <v>8.9126696491334313E-41</v>
      </c>
      <c r="AR174" s="5">
        <f t="shared" si="141"/>
        <v>8.5390419033491596E-41</v>
      </c>
      <c r="AS174" s="5">
        <f t="shared" si="141"/>
        <v>8.1734141575648426E-41</v>
      </c>
      <c r="AT174" s="5">
        <f t="shared" si="141"/>
        <v>7.8157864117805274E-41</v>
      </c>
      <c r="AU174" s="5">
        <f t="shared" si="141"/>
        <v>7.4661586659962118E-41</v>
      </c>
      <c r="AV174" s="5">
        <f t="shared" si="141"/>
        <v>7.1245309202119366E-41</v>
      </c>
      <c r="AW174" s="5">
        <f t="shared" si="141"/>
        <v>6.7909031744276213E-41</v>
      </c>
      <c r="AX174" s="5">
        <f t="shared" si="141"/>
        <v>6.4652754286433066E-41</v>
      </c>
      <c r="AY174" s="5">
        <f t="shared" si="141"/>
        <v>6.1476476828589916E-41</v>
      </c>
      <c r="AZ174" s="5">
        <f t="shared" si="141"/>
        <v>5.838019937074715E-41</v>
      </c>
      <c r="BA174" s="5">
        <f t="shared" si="141"/>
        <v>5.5363921912904003E-41</v>
      </c>
      <c r="BB174" s="5">
        <f t="shared" si="141"/>
        <v>5.2427644455060863E-41</v>
      </c>
      <c r="BC174" s="5">
        <f t="shared" si="141"/>
        <v>4.9571366997218076E-41</v>
      </c>
      <c r="BD174" s="5">
        <f t="shared" si="141"/>
        <v>4.6795089539374938E-41</v>
      </c>
      <c r="BE174" s="5">
        <f t="shared" si="141"/>
        <v>4.4098812081531802E-41</v>
      </c>
      <c r="BF174" s="5">
        <f t="shared" si="141"/>
        <v>4.1482534623688678E-41</v>
      </c>
      <c r="BG174" s="5">
        <f t="shared" si="140"/>
        <v>3.8946257165845856E-41</v>
      </c>
      <c r="BH174" s="5">
        <f t="shared" si="140"/>
        <v>3.648997970800273E-41</v>
      </c>
      <c r="BI174" s="5">
        <f t="shared" si="140"/>
        <v>3.4113702250159611E-41</v>
      </c>
      <c r="BJ174" s="5">
        <f t="shared" si="140"/>
        <v>3.1817424792316498E-41</v>
      </c>
      <c r="BK174" s="5">
        <f t="shared" si="140"/>
        <v>2.9601147334473646E-41</v>
      </c>
      <c r="BL174" s="5">
        <f t="shared" si="140"/>
        <v>2.7464869876630536E-41</v>
      </c>
      <c r="BM174" s="5">
        <f t="shared" si="140"/>
        <v>2.5408592418787428E-41</v>
      </c>
      <c r="BN174" s="5">
        <f t="shared" si="140"/>
        <v>2.3432314960944555E-41</v>
      </c>
      <c r="BO174" s="5">
        <f t="shared" si="140"/>
        <v>2.1536037503101448E-41</v>
      </c>
      <c r="BP174" s="5">
        <f t="shared" si="140"/>
        <v>1.9719760045258346E-41</v>
      </c>
      <c r="BQ174" s="5">
        <f t="shared" si="140"/>
        <v>1.7983482587415249E-41</v>
      </c>
      <c r="BR174" s="5">
        <f t="shared" si="140"/>
        <v>1.6327205129572352E-41</v>
      </c>
      <c r="BS174" s="5">
        <f t="shared" si="140"/>
        <v>1.4750927671729255E-41</v>
      </c>
      <c r="BT174" s="5">
        <f t="shared" si="140"/>
        <v>1.3254650213886165E-41</v>
      </c>
      <c r="BU174" s="5">
        <f t="shared" si="140"/>
        <v>1.1838372756043079E-41</v>
      </c>
      <c r="BV174" s="5">
        <f t="shared" si="143"/>
        <v>1.0502095298200155E-41</v>
      </c>
      <c r="BW174" s="5">
        <f t="shared" si="143"/>
        <v>9.2458178403572164E-42</v>
      </c>
      <c r="BX174" s="5">
        <f t="shared" si="143"/>
        <v>8.0695403825141285E-42</v>
      </c>
      <c r="BY174" s="5">
        <f t="shared" si="143"/>
        <v>6.9732629246710448E-42</v>
      </c>
      <c r="BZ174" s="5">
        <f t="shared" si="143"/>
        <v>5.9569854668280848E-42</v>
      </c>
      <c r="CA174" s="5">
        <f t="shared" si="143"/>
        <v>5.0207080089850015E-42</v>
      </c>
      <c r="CB174" s="5">
        <f t="shared" si="143"/>
        <v>4.1644305511419249E-42</v>
      </c>
      <c r="CC174" s="5">
        <f t="shared" si="143"/>
        <v>3.3881530932988529E-42</v>
      </c>
      <c r="CD174" s="5">
        <f t="shared" si="143"/>
        <v>2.6918756354558656E-42</v>
      </c>
      <c r="CE174" s="5">
        <f t="shared" si="143"/>
        <v>2.0755981776127948E-42</v>
      </c>
      <c r="CF174" s="5">
        <f t="shared" si="143"/>
        <v>1.5393207197697293E-42</v>
      </c>
      <c r="CG174" s="5">
        <f t="shared" si="143"/>
        <v>1.0830432619267191E-42</v>
      </c>
      <c r="CH174" s="5">
        <f t="shared" si="143"/>
        <v>7.0676580408365458E-43</v>
      </c>
      <c r="CI174" s="5">
        <f t="shared" si="143"/>
        <v>4.1048834624059539E-43</v>
      </c>
      <c r="CJ174" s="5">
        <f t="shared" si="143"/>
        <v>1.942108883975415E-43</v>
      </c>
      <c r="CK174" s="5">
        <f t="shared" si="143"/>
        <v>5.7933430554504508E-44</v>
      </c>
      <c r="CL174" s="5">
        <f t="shared" si="142"/>
        <v>1.6559727114516244E-45</v>
      </c>
      <c r="CM174" s="5">
        <f t="shared" si="142"/>
        <v>2.5378514868404051E-44</v>
      </c>
      <c r="CN174" s="5">
        <f t="shared" si="142"/>
        <v>1.2910105702536178E-43</v>
      </c>
      <c r="CO174" s="5">
        <f t="shared" si="142"/>
        <v>3.1282359918229788E-43</v>
      </c>
      <c r="CP174" s="5">
        <f t="shared" si="142"/>
        <v>5.7654614133925666E-43</v>
      </c>
      <c r="CQ174" s="5">
        <f t="shared" si="142"/>
        <v>9.202686834962207E-43</v>
      </c>
      <c r="CR174" s="5">
        <f t="shared" si="142"/>
        <v>1.34399122565319E-42</v>
      </c>
      <c r="CS174" s="5">
        <f t="shared" si="142"/>
        <v>1.8477137678100992E-42</v>
      </c>
      <c r="CT174" s="5">
        <f t="shared" si="142"/>
        <v>2.4314363099670696E-42</v>
      </c>
      <c r="CU174" s="5">
        <f t="shared" si="142"/>
        <v>3.0951588521240454E-42</v>
      </c>
      <c r="CV174" s="5">
        <f t="shared" si="142"/>
        <v>3.8388813942809322E-42</v>
      </c>
      <c r="CW174" s="5">
        <f t="shared" si="142"/>
        <v>4.6626039364379084E-42</v>
      </c>
      <c r="CX174" s="5">
        <f t="shared" si="142"/>
        <v>5.5663264785948907E-42</v>
      </c>
      <c r="CY174" s="5">
        <f t="shared" si="142"/>
        <v>6.5500490207518776E-42</v>
      </c>
      <c r="CZ174" s="5">
        <f t="shared" si="142"/>
        <v>7.613771562908738E-42</v>
      </c>
      <c r="DA174" s="5">
        <f t="shared" si="135"/>
        <v>8.7574941050657261E-42</v>
      </c>
      <c r="DB174" s="5">
        <f t="shared" si="135"/>
        <v>9.9812166472227195E-42</v>
      </c>
      <c r="DC174" s="5">
        <f t="shared" si="135"/>
        <v>1.1284939189379718E-41</v>
      </c>
      <c r="DD174" s="5">
        <f t="shared" si="135"/>
        <v>1.266866173153655E-41</v>
      </c>
      <c r="DE174" s="5">
        <f t="shared" si="135"/>
        <v>1.4132384273693552E-41</v>
      </c>
      <c r="DF174" s="5">
        <f t="shared" si="135"/>
        <v>1.5676106815850555E-41</v>
      </c>
      <c r="DG174" s="5">
        <f t="shared" si="135"/>
        <v>1.7299829358007367E-41</v>
      </c>
      <c r="DH174" s="5">
        <f t="shared" si="135"/>
        <v>1.9003551900164373E-41</v>
      </c>
    </row>
    <row r="175" spans="2:112" x14ac:dyDescent="0.25">
      <c r="B175" s="5">
        <f>'goccia (22)'!M16</f>
        <v>6.8787790196758987E-19</v>
      </c>
      <c r="D175">
        <f t="shared" si="131"/>
        <v>221</v>
      </c>
      <c r="E175" s="5">
        <f t="shared" si="124"/>
        <v>6.8787790196758987E-19</v>
      </c>
      <c r="F175" s="107">
        <f t="shared" si="125"/>
        <v>6.8787790196758989</v>
      </c>
      <c r="G175" s="35"/>
      <c r="H175" s="69">
        <f t="shared" si="126"/>
        <v>1.3757558039351797E-19</v>
      </c>
      <c r="I175" s="35"/>
      <c r="J175" s="6"/>
      <c r="L175" s="5">
        <f t="shared" ref="L175:AA190" si="145">IF($E175=0, 0, ($E175/ROUND($E175/L$3,0)-L$3)^2)</f>
        <v>1.5436620255793489E-40</v>
      </c>
      <c r="M175" s="5">
        <f t="shared" si="145"/>
        <v>1.5937597040052786E-40</v>
      </c>
      <c r="N175" s="5">
        <f t="shared" si="145"/>
        <v>1.6446573824312024E-40</v>
      </c>
      <c r="O175" s="5">
        <f t="shared" si="145"/>
        <v>1.6963550608571321E-40</v>
      </c>
      <c r="P175" s="5">
        <f t="shared" si="145"/>
        <v>1.7488527392830621E-40</v>
      </c>
      <c r="Q175" s="5">
        <f t="shared" si="145"/>
        <v>1.8021504177089919E-40</v>
      </c>
      <c r="R175" s="5">
        <f t="shared" si="145"/>
        <v>1.8562480961349151E-40</v>
      </c>
      <c r="S175" s="5">
        <f t="shared" si="145"/>
        <v>1.9111457745608452E-40</v>
      </c>
      <c r="T175" s="5">
        <f t="shared" si="145"/>
        <v>1.9668434529867753E-40</v>
      </c>
      <c r="U175" s="5">
        <f t="shared" si="145"/>
        <v>2.0233411314127052E-40</v>
      </c>
      <c r="V175" s="5">
        <f t="shared" si="145"/>
        <v>2.080638809838628E-40</v>
      </c>
      <c r="W175" s="5">
        <f t="shared" si="145"/>
        <v>2.138736488264558E-40</v>
      </c>
      <c r="X175" s="5">
        <f t="shared" si="145"/>
        <v>2.1976341666904883E-40</v>
      </c>
      <c r="Y175" s="5">
        <f t="shared" si="145"/>
        <v>2.2573318451164185E-40</v>
      </c>
      <c r="Z175" s="5">
        <f t="shared" si="145"/>
        <v>2.3178295235423412E-40</v>
      </c>
      <c r="AA175" s="5">
        <f t="shared" si="145"/>
        <v>3.5984100043769866E-40</v>
      </c>
      <c r="AB175" s="5">
        <f t="shared" si="144"/>
        <v>3.5229321024093942E-40</v>
      </c>
      <c r="AC175" s="5">
        <f t="shared" si="144"/>
        <v>3.448254200441811E-40</v>
      </c>
      <c r="AD175" s="5">
        <f t="shared" si="144"/>
        <v>3.3743762984742187E-40</v>
      </c>
      <c r="AE175" s="5">
        <f t="shared" si="144"/>
        <v>3.3012983965066262E-40</v>
      </c>
      <c r="AF175" s="5">
        <f t="shared" si="144"/>
        <v>3.229020494539034E-40</v>
      </c>
      <c r="AG175" s="5">
        <f t="shared" si="144"/>
        <v>3.1575425925714503E-40</v>
      </c>
      <c r="AH175" s="5">
        <f t="shared" si="144"/>
        <v>3.0868646906038582E-40</v>
      </c>
      <c r="AI175" s="5">
        <f t="shared" si="144"/>
        <v>3.016986788636266E-40</v>
      </c>
      <c r="AJ175" s="5">
        <f t="shared" si="144"/>
        <v>2.9479088866686737E-40</v>
      </c>
      <c r="AK175" s="5">
        <f t="shared" si="144"/>
        <v>2.8796309847010898E-40</v>
      </c>
      <c r="AL175" s="5">
        <f t="shared" si="144"/>
        <v>2.812153082733498E-40</v>
      </c>
      <c r="AM175" s="5">
        <f t="shared" si="144"/>
        <v>2.7454751807659057E-40</v>
      </c>
      <c r="AN175" s="5">
        <f t="shared" si="144"/>
        <v>2.6795972787983218E-40</v>
      </c>
      <c r="AO175" s="5">
        <f t="shared" si="144"/>
        <v>2.6145193768307296E-40</v>
      </c>
      <c r="AP175" s="5">
        <f t="shared" si="144"/>
        <v>2.5502414748631377E-40</v>
      </c>
      <c r="AQ175" s="5">
        <f t="shared" si="141"/>
        <v>2.4867635728955456E-40</v>
      </c>
      <c r="AR175" s="5">
        <f t="shared" si="141"/>
        <v>2.4240856709279611E-40</v>
      </c>
      <c r="AS175" s="5">
        <f t="shared" si="141"/>
        <v>2.3622077689603692E-40</v>
      </c>
      <c r="AT175" s="5">
        <f t="shared" si="141"/>
        <v>2.3011298669927775E-40</v>
      </c>
      <c r="AU175" s="5">
        <f t="shared" si="141"/>
        <v>2.2408519650251857E-40</v>
      </c>
      <c r="AV175" s="5">
        <f t="shared" si="141"/>
        <v>2.1813740630576007E-40</v>
      </c>
      <c r="AW175" s="5">
        <f t="shared" si="141"/>
        <v>2.1226961610900091E-40</v>
      </c>
      <c r="AX175" s="5">
        <f t="shared" si="141"/>
        <v>2.0648182591224173E-40</v>
      </c>
      <c r="AY175" s="5">
        <f t="shared" si="141"/>
        <v>2.0077403571548257E-40</v>
      </c>
      <c r="AZ175" s="5">
        <f t="shared" si="141"/>
        <v>1.9514624551872406E-40</v>
      </c>
      <c r="BA175" s="5">
        <f t="shared" si="141"/>
        <v>1.8959845532196488E-40</v>
      </c>
      <c r="BB175" s="5">
        <f t="shared" si="141"/>
        <v>1.8413066512520572E-40</v>
      </c>
      <c r="BC175" s="5">
        <f t="shared" si="141"/>
        <v>1.7874287492844721E-40</v>
      </c>
      <c r="BD175" s="5">
        <f t="shared" si="141"/>
        <v>1.7343508473168804E-40</v>
      </c>
      <c r="BE175" s="5">
        <f t="shared" si="141"/>
        <v>1.6820729453492889E-40</v>
      </c>
      <c r="BF175" s="5">
        <f t="shared" si="141"/>
        <v>1.6305950433816974E-40</v>
      </c>
      <c r="BG175" s="5">
        <f t="shared" si="140"/>
        <v>1.5799171414141119E-40</v>
      </c>
      <c r="BH175" s="5">
        <f t="shared" si="140"/>
        <v>1.5300392394465204E-40</v>
      </c>
      <c r="BI175" s="5">
        <f t="shared" si="140"/>
        <v>1.4809613374789289E-40</v>
      </c>
      <c r="BJ175" s="5">
        <f t="shared" si="140"/>
        <v>1.4326834355113374E-40</v>
      </c>
      <c r="BK175" s="5">
        <f t="shared" si="140"/>
        <v>1.3852055335437518E-40</v>
      </c>
      <c r="BL175" s="5">
        <f t="shared" si="140"/>
        <v>1.3385276315761603E-40</v>
      </c>
      <c r="BM175" s="5">
        <f t="shared" si="140"/>
        <v>1.2926497296085691E-40</v>
      </c>
      <c r="BN175" s="5">
        <f t="shared" si="140"/>
        <v>1.247571827640983E-40</v>
      </c>
      <c r="BO175" s="5">
        <f t="shared" si="140"/>
        <v>1.2032939256733917E-40</v>
      </c>
      <c r="BP175" s="5">
        <f t="shared" si="140"/>
        <v>1.1598160237058005E-40</v>
      </c>
      <c r="BQ175" s="5">
        <f t="shared" si="140"/>
        <v>1.1171381217382091E-40</v>
      </c>
      <c r="BR175" s="5">
        <f t="shared" si="140"/>
        <v>1.0752602197706229E-40</v>
      </c>
      <c r="BS175" s="5">
        <f t="shared" si="140"/>
        <v>1.0341823178030317E-40</v>
      </c>
      <c r="BT175" s="5">
        <f t="shared" si="140"/>
        <v>9.9390441583544053E-41</v>
      </c>
      <c r="BU175" s="5">
        <f t="shared" si="140"/>
        <v>9.5442651386784943E-41</v>
      </c>
      <c r="BV175" s="5">
        <f t="shared" si="143"/>
        <v>9.1574861190026298E-41</v>
      </c>
      <c r="BW175" s="5">
        <f t="shared" si="143"/>
        <v>8.778707099326764E-41</v>
      </c>
      <c r="BX175" s="5">
        <f t="shared" si="143"/>
        <v>8.4079280796508519E-41</v>
      </c>
      <c r="BY175" s="5">
        <f t="shared" si="143"/>
        <v>8.0451490599749405E-41</v>
      </c>
      <c r="BZ175" s="5">
        <f t="shared" si="143"/>
        <v>7.6903700402990726E-41</v>
      </c>
      <c r="CA175" s="5">
        <f t="shared" si="143"/>
        <v>7.3435910206231614E-41</v>
      </c>
      <c r="CB175" s="5">
        <f t="shared" si="143"/>
        <v>7.004812000947251E-41</v>
      </c>
      <c r="CC175" s="5">
        <f t="shared" si="143"/>
        <v>6.6740329812713412E-41</v>
      </c>
      <c r="CD175" s="5">
        <f t="shared" si="143"/>
        <v>6.3512539615954698E-41</v>
      </c>
      <c r="CE175" s="5">
        <f t="shared" si="143"/>
        <v>6.0364749419195603E-41</v>
      </c>
      <c r="CF175" s="5">
        <f t="shared" si="143"/>
        <v>5.7296959222436514E-41</v>
      </c>
      <c r="CG175" s="5">
        <f t="shared" si="143"/>
        <v>5.4309169025677779E-41</v>
      </c>
      <c r="CH175" s="5">
        <f t="shared" si="143"/>
        <v>5.1401378828918684E-41</v>
      </c>
      <c r="CI175" s="5">
        <f t="shared" si="143"/>
        <v>4.8573588632159595E-41</v>
      </c>
      <c r="CJ175" s="5">
        <f t="shared" si="143"/>
        <v>4.5825798435400518E-41</v>
      </c>
      <c r="CK175" s="5">
        <f t="shared" si="143"/>
        <v>4.3158008238641759E-41</v>
      </c>
      <c r="CL175" s="5">
        <f t="shared" si="142"/>
        <v>4.0570218041882679E-41</v>
      </c>
      <c r="CM175" s="5">
        <f t="shared" si="142"/>
        <v>3.8062427845123602E-41</v>
      </c>
      <c r="CN175" s="5">
        <f t="shared" si="142"/>
        <v>3.5634637648364536E-41</v>
      </c>
      <c r="CO175" s="5">
        <f t="shared" si="142"/>
        <v>3.3286847451605747E-41</v>
      </c>
      <c r="CP175" s="5">
        <f t="shared" si="142"/>
        <v>3.1019057254846679E-41</v>
      </c>
      <c r="CQ175" s="5">
        <f t="shared" si="142"/>
        <v>2.8831267058087617E-41</v>
      </c>
      <c r="CR175" s="5">
        <f t="shared" si="142"/>
        <v>2.6723476861328557E-41</v>
      </c>
      <c r="CS175" s="5">
        <f t="shared" si="142"/>
        <v>2.4695686664569744E-41</v>
      </c>
      <c r="CT175" s="5">
        <f t="shared" si="142"/>
        <v>2.2747896467810687E-41</v>
      </c>
      <c r="CU175" s="5">
        <f t="shared" si="142"/>
        <v>2.0880106271051634E-41</v>
      </c>
      <c r="CV175" s="5">
        <f t="shared" si="142"/>
        <v>1.9092316074292799E-41</v>
      </c>
      <c r="CW175" s="5">
        <f t="shared" si="142"/>
        <v>1.7384525877533747E-41</v>
      </c>
      <c r="CX175" s="5">
        <f t="shared" si="142"/>
        <v>1.5756735680774702E-41</v>
      </c>
      <c r="CY175" s="5">
        <f t="shared" si="142"/>
        <v>1.4208945484015663E-41</v>
      </c>
      <c r="CZ175" s="5">
        <f t="shared" si="142"/>
        <v>1.2741155287256798E-41</v>
      </c>
      <c r="DA175" s="5">
        <f t="shared" si="135"/>
        <v>1.135336509049776E-41</v>
      </c>
      <c r="DB175" s="5">
        <f t="shared" si="135"/>
        <v>1.0045574893738727E-41</v>
      </c>
      <c r="DC175" s="5">
        <f t="shared" si="135"/>
        <v>8.8177846969796975E-42</v>
      </c>
      <c r="DD175" s="5">
        <f t="shared" si="135"/>
        <v>7.6699945002208088E-42</v>
      </c>
      <c r="DE175" s="5">
        <f t="shared" si="135"/>
        <v>6.6022043034617801E-42</v>
      </c>
      <c r="DF175" s="5">
        <f t="shared" si="135"/>
        <v>5.6144141067027581E-42</v>
      </c>
      <c r="DG175" s="5">
        <f t="shared" si="135"/>
        <v>4.7066239099438459E-42</v>
      </c>
      <c r="DH175" s="5">
        <f t="shared" si="135"/>
        <v>3.878833713184825E-42</v>
      </c>
    </row>
    <row r="176" spans="2:112" x14ac:dyDescent="0.25">
      <c r="B176" s="5">
        <f>'goccia (22)'!M17</f>
        <v>6.268980358797885E-19</v>
      </c>
      <c r="D176">
        <f t="shared" si="131"/>
        <v>222</v>
      </c>
      <c r="E176" s="5">
        <f t="shared" si="124"/>
        <v>6.268980358797885E-19</v>
      </c>
      <c r="F176" s="107">
        <f t="shared" si="125"/>
        <v>6.2689803587978847</v>
      </c>
      <c r="G176" s="35"/>
      <c r="H176" s="100">
        <f t="shared" si="126"/>
        <v>1.5672450896994713E-19</v>
      </c>
      <c r="I176" s="35"/>
      <c r="J176" s="6"/>
      <c r="L176" s="5">
        <f t="shared" si="145"/>
        <v>4.5219020886899404E-41</v>
      </c>
      <c r="M176" s="5">
        <f t="shared" si="145"/>
        <v>4.2569217298920466E-41</v>
      </c>
      <c r="N176" s="5">
        <f t="shared" si="145"/>
        <v>3.9999413710941835E-41</v>
      </c>
      <c r="O176" s="5">
        <f t="shared" si="145"/>
        <v>3.7509610122962899E-41</v>
      </c>
      <c r="P176" s="5">
        <f t="shared" si="145"/>
        <v>3.5099806534983965E-41</v>
      </c>
      <c r="Q176" s="5">
        <f t="shared" si="145"/>
        <v>3.2770002947005043E-41</v>
      </c>
      <c r="R176" s="5">
        <f t="shared" si="145"/>
        <v>3.0520199359026388E-41</v>
      </c>
      <c r="S176" s="5">
        <f t="shared" si="145"/>
        <v>2.8350395771047458E-41</v>
      </c>
      <c r="T176" s="5">
        <f t="shared" si="145"/>
        <v>2.6260592183068541E-41</v>
      </c>
      <c r="U176" s="5">
        <f t="shared" si="145"/>
        <v>2.4250788595089625E-41</v>
      </c>
      <c r="V176" s="5">
        <f t="shared" si="145"/>
        <v>2.2320985007110942E-41</v>
      </c>
      <c r="W176" s="5">
        <f t="shared" si="145"/>
        <v>2.0471181419132026E-41</v>
      </c>
      <c r="X176" s="5">
        <f t="shared" si="145"/>
        <v>1.8701377831153117E-41</v>
      </c>
      <c r="Y176" s="5">
        <f t="shared" si="145"/>
        <v>1.7011574243174215E-41</v>
      </c>
      <c r="Z176" s="5">
        <f t="shared" si="145"/>
        <v>1.5401770655195505E-41</v>
      </c>
      <c r="AA176" s="5">
        <f t="shared" si="145"/>
        <v>1.3871967067216603E-41</v>
      </c>
      <c r="AB176" s="5">
        <f t="shared" si="144"/>
        <v>1.2422163479237705E-41</v>
      </c>
      <c r="AC176" s="5">
        <f t="shared" si="144"/>
        <v>1.1052359891258973E-41</v>
      </c>
      <c r="AD176" s="5">
        <f t="shared" si="144"/>
        <v>9.7625563032800773E-42</v>
      </c>
      <c r="AE176" s="5">
        <f t="shared" si="144"/>
        <v>8.5527527153011865E-42</v>
      </c>
      <c r="AF176" s="5">
        <f t="shared" si="144"/>
        <v>7.4229491273223011E-42</v>
      </c>
      <c r="AG176" s="5">
        <f t="shared" si="144"/>
        <v>6.3731455393435422E-42</v>
      </c>
      <c r="AH176" s="5">
        <f t="shared" si="144"/>
        <v>5.4033419513646572E-42</v>
      </c>
      <c r="AI176" s="5">
        <f t="shared" si="144"/>
        <v>4.5135383633857777E-42</v>
      </c>
      <c r="AJ176" s="5">
        <f t="shared" si="144"/>
        <v>3.7037347754069041E-42</v>
      </c>
      <c r="AK176" s="5">
        <f t="shared" si="144"/>
        <v>2.9739311874281181E-42</v>
      </c>
      <c r="AL176" s="5">
        <f t="shared" si="144"/>
        <v>2.3241275994492453E-42</v>
      </c>
      <c r="AM176" s="5">
        <f t="shared" si="144"/>
        <v>1.7543240114703775E-42</v>
      </c>
      <c r="AN176" s="5">
        <f t="shared" si="144"/>
        <v>1.2645204234915691E-42</v>
      </c>
      <c r="AO176" s="5">
        <f t="shared" si="144"/>
        <v>8.5471683551270249E-43</v>
      </c>
      <c r="AP176" s="5">
        <f t="shared" si="144"/>
        <v>5.2491324753384097E-43</v>
      </c>
      <c r="AQ176" s="5">
        <f t="shared" si="141"/>
        <v>2.7510965955498487E-43</v>
      </c>
      <c r="AR176" s="5">
        <f t="shared" si="141"/>
        <v>1.0530607157614971E-43</v>
      </c>
      <c r="AS176" s="5">
        <f t="shared" si="141"/>
        <v>1.5502483597294585E-44</v>
      </c>
      <c r="AT176" s="5">
        <f t="shared" si="141"/>
        <v>5.6988956184447703E-45</v>
      </c>
      <c r="AU176" s="5">
        <f t="shared" si="141"/>
        <v>7.5895307639600272E-44</v>
      </c>
      <c r="AV176" s="5">
        <f t="shared" si="141"/>
        <v>2.2609171966073817E-43</v>
      </c>
      <c r="AW176" s="5">
        <f t="shared" si="141"/>
        <v>4.5628813168189469E-43</v>
      </c>
      <c r="AX176" s="5">
        <f t="shared" si="141"/>
        <v>7.6648454370305648E-43</v>
      </c>
      <c r="AY176" s="5">
        <f t="shared" si="141"/>
        <v>1.1566809557242235E-42</v>
      </c>
      <c r="AZ176" s="5">
        <f t="shared" si="141"/>
        <v>1.6268773677453348E-42</v>
      </c>
      <c r="BA176" s="5">
        <f t="shared" si="141"/>
        <v>2.1770737797665026E-42</v>
      </c>
      <c r="BB176" s="5">
        <f t="shared" si="141"/>
        <v>2.8072701917876761E-42</v>
      </c>
      <c r="BC176" s="5">
        <f t="shared" si="141"/>
        <v>3.5174666038087648E-42</v>
      </c>
      <c r="BD176" s="5">
        <f t="shared" si="141"/>
        <v>4.3076630158299388E-42</v>
      </c>
      <c r="BE176" s="5">
        <f t="shared" si="141"/>
        <v>5.1778594278511188E-42</v>
      </c>
      <c r="BF176" s="5">
        <f t="shared" si="141"/>
        <v>6.1280558398723035E-42</v>
      </c>
      <c r="BG176" s="5">
        <f t="shared" si="140"/>
        <v>7.1582522518933649E-42</v>
      </c>
      <c r="BH176" s="5">
        <f t="shared" si="140"/>
        <v>8.2684486639145513E-42</v>
      </c>
      <c r="BI176" s="5">
        <f t="shared" si="140"/>
        <v>9.4586450759357431E-42</v>
      </c>
      <c r="BJ176" s="5">
        <f t="shared" si="140"/>
        <v>1.0728841487956939E-41</v>
      </c>
      <c r="BK176" s="5">
        <f t="shared" si="140"/>
        <v>1.2079037899977975E-41</v>
      </c>
      <c r="BL176" s="5">
        <f t="shared" si="140"/>
        <v>1.3509234311999172E-41</v>
      </c>
      <c r="BM176" s="5">
        <f t="shared" si="140"/>
        <v>1.5019430724020374E-41</v>
      </c>
      <c r="BN176" s="5">
        <f t="shared" si="140"/>
        <v>1.6609627136041386E-41</v>
      </c>
      <c r="BO176" s="5">
        <f t="shared" si="140"/>
        <v>1.8279823548062591E-41</v>
      </c>
      <c r="BP176" s="5">
        <f t="shared" si="140"/>
        <v>2.0030019960083799E-41</v>
      </c>
      <c r="BQ176" s="5">
        <f t="shared" si="140"/>
        <v>2.1860216372105015E-41</v>
      </c>
      <c r="BR176" s="5">
        <f t="shared" si="140"/>
        <v>2.3770412784125997E-41</v>
      </c>
      <c r="BS176" s="5">
        <f t="shared" si="140"/>
        <v>2.5760609196147213E-41</v>
      </c>
      <c r="BT176" s="5">
        <f t="shared" si="140"/>
        <v>2.7830805608168436E-41</v>
      </c>
      <c r="BU176" s="5">
        <f t="shared" si="140"/>
        <v>2.998100202018966E-41</v>
      </c>
      <c r="BV176" s="5">
        <f t="shared" si="143"/>
        <v>3.221119843221062E-41</v>
      </c>
      <c r="BW176" s="5">
        <f t="shared" si="143"/>
        <v>3.4521394844231567E-41</v>
      </c>
      <c r="BX176" s="5">
        <f t="shared" si="143"/>
        <v>3.6911591256252786E-41</v>
      </c>
      <c r="BY176" s="5">
        <f t="shared" si="143"/>
        <v>3.9381787668274016E-41</v>
      </c>
      <c r="BZ176" s="5">
        <f t="shared" si="143"/>
        <v>4.1931984080294936E-41</v>
      </c>
      <c r="CA176" s="5">
        <f t="shared" si="143"/>
        <v>4.4562180492316164E-41</v>
      </c>
      <c r="CB176" s="5">
        <f t="shared" si="143"/>
        <v>4.7272376904337404E-41</v>
      </c>
      <c r="CC176" s="5">
        <f t="shared" si="143"/>
        <v>5.006257331635864E-41</v>
      </c>
      <c r="CD176" s="5">
        <f t="shared" si="143"/>
        <v>5.2932769728379537E-41</v>
      </c>
      <c r="CE176" s="5">
        <f t="shared" si="143"/>
        <v>5.5882966140400776E-41</v>
      </c>
      <c r="CF176" s="5">
        <f t="shared" si="143"/>
        <v>5.8913162552422022E-41</v>
      </c>
      <c r="CG176" s="5">
        <f t="shared" si="143"/>
        <v>6.2023358964442897E-41</v>
      </c>
      <c r="CH176" s="5">
        <f t="shared" si="143"/>
        <v>6.5213555376464146E-41</v>
      </c>
      <c r="CI176" s="5">
        <f t="shared" si="143"/>
        <v>6.8483751788485391E-41</v>
      </c>
      <c r="CJ176" s="5">
        <f t="shared" si="143"/>
        <v>7.1833948200506653E-41</v>
      </c>
      <c r="CK176" s="5">
        <f t="shared" si="143"/>
        <v>7.5264144612527494E-41</v>
      </c>
      <c r="CL176" s="5">
        <f t="shared" si="142"/>
        <v>7.8774341024548759E-41</v>
      </c>
      <c r="CM176" s="5">
        <f t="shared" si="142"/>
        <v>8.2364537436570021E-41</v>
      </c>
      <c r="CN176" s="5">
        <f t="shared" si="142"/>
        <v>8.6034733848591289E-41</v>
      </c>
      <c r="CO176" s="5">
        <f t="shared" si="142"/>
        <v>8.9784930260612105E-41</v>
      </c>
      <c r="CP176" s="5">
        <f t="shared" si="142"/>
        <v>9.3615126672633386E-41</v>
      </c>
      <c r="CQ176" s="5">
        <f t="shared" si="142"/>
        <v>9.7525323084654644E-41</v>
      </c>
      <c r="CR176" s="5">
        <f t="shared" si="142"/>
        <v>1.0151551949667593E-40</v>
      </c>
      <c r="CS176" s="5">
        <f t="shared" si="142"/>
        <v>1.0558571590869673E-40</v>
      </c>
      <c r="CT176" s="5">
        <f t="shared" si="142"/>
        <v>1.0973591232071801E-40</v>
      </c>
      <c r="CU176" s="5">
        <f t="shared" si="142"/>
        <v>1.1396610873273929E-40</v>
      </c>
      <c r="CV176" s="5">
        <f t="shared" si="142"/>
        <v>1.1827630514476007E-40</v>
      </c>
      <c r="CW176" s="5">
        <f t="shared" si="142"/>
        <v>1.2266650155678135E-40</v>
      </c>
      <c r="CX176" s="5">
        <f t="shared" si="142"/>
        <v>1.2713669796880265E-40</v>
      </c>
      <c r="CY176" s="5">
        <f t="shared" si="142"/>
        <v>1.3168689438082394E-40</v>
      </c>
      <c r="CZ176" s="5">
        <f t="shared" si="142"/>
        <v>1.3631709079284469E-40</v>
      </c>
      <c r="DA176" s="5">
        <f t="shared" si="135"/>
        <v>1.4102728720486599E-40</v>
      </c>
      <c r="DB176" s="5">
        <f t="shared" si="135"/>
        <v>1.458174836168873E-40</v>
      </c>
      <c r="DC176" s="5">
        <f t="shared" si="135"/>
        <v>1.506876800289086E-40</v>
      </c>
      <c r="DD176" s="5">
        <f t="shared" si="135"/>
        <v>1.5563787644092931E-40</v>
      </c>
      <c r="DE176" s="5">
        <f t="shared" si="135"/>
        <v>1.6066807285295062E-40</v>
      </c>
      <c r="DF176" s="5">
        <f t="shared" si="135"/>
        <v>1.6577826926497196E-40</v>
      </c>
      <c r="DG176" s="5">
        <f t="shared" si="135"/>
        <v>1.7096846567699265E-40</v>
      </c>
      <c r="DH176" s="5">
        <f t="shared" si="135"/>
        <v>1.7623866208901395E-40</v>
      </c>
    </row>
    <row r="177" spans="2:112" x14ac:dyDescent="0.25">
      <c r="B177" s="5">
        <f>'goccia (22)'!M18</f>
        <v>6.0111655220233409E-19</v>
      </c>
      <c r="D177">
        <f t="shared" si="131"/>
        <v>223</v>
      </c>
      <c r="E177" s="5">
        <f t="shared" si="124"/>
        <v>6.0111655220233409E-19</v>
      </c>
      <c r="F177" s="107">
        <f t="shared" si="125"/>
        <v>6.0111655220233411</v>
      </c>
      <c r="G177" s="35"/>
      <c r="H177" s="100">
        <f t="shared" si="126"/>
        <v>1.5027913805058352E-19</v>
      </c>
      <c r="I177" s="35"/>
      <c r="J177" s="6"/>
      <c r="L177" s="5">
        <f t="shared" si="145"/>
        <v>7.7918051283570815E-44</v>
      </c>
      <c r="M177" s="5">
        <f t="shared" si="145"/>
        <v>6.2628310501595814E-45</v>
      </c>
      <c r="N177" s="5">
        <f t="shared" si="145"/>
        <v>1.4607610816747844E-44</v>
      </c>
      <c r="O177" s="5">
        <f t="shared" si="145"/>
        <v>1.0295239058333761E-43</v>
      </c>
      <c r="P177" s="5">
        <f t="shared" si="145"/>
        <v>2.712971703499327E-43</v>
      </c>
      <c r="Q177" s="5">
        <f t="shared" si="145"/>
        <v>5.1964195011653303E-43</v>
      </c>
      <c r="R177" s="5">
        <f t="shared" si="145"/>
        <v>8.479867298830945E-43</v>
      </c>
      <c r="S177" s="5">
        <f t="shared" si="145"/>
        <v>1.2563315096496958E-42</v>
      </c>
      <c r="T177" s="5">
        <f t="shared" si="145"/>
        <v>1.7446762894163026E-42</v>
      </c>
      <c r="U177" s="5">
        <f t="shared" si="145"/>
        <v>2.3130210691829144E-42</v>
      </c>
      <c r="V177" s="5">
        <f t="shared" si="145"/>
        <v>2.9613658489494488E-42</v>
      </c>
      <c r="W177" s="5">
        <f t="shared" si="145"/>
        <v>3.6897106287160617E-42</v>
      </c>
      <c r="X177" s="5">
        <f t="shared" si="145"/>
        <v>4.49805540848268E-42</v>
      </c>
      <c r="Y177" s="5">
        <f t="shared" si="145"/>
        <v>5.3864001882493037E-42</v>
      </c>
      <c r="Z177" s="5">
        <f t="shared" si="145"/>
        <v>6.3547449680158109E-42</v>
      </c>
      <c r="AA177" s="5">
        <f t="shared" si="145"/>
        <v>7.4030897477824357E-42</v>
      </c>
      <c r="AB177" s="5">
        <f t="shared" si="144"/>
        <v>8.5314345275490658E-42</v>
      </c>
      <c r="AC177" s="5">
        <f t="shared" si="144"/>
        <v>9.7397793073155509E-42</v>
      </c>
      <c r="AD177" s="5">
        <f t="shared" si="144"/>
        <v>1.1028124087082181E-41</v>
      </c>
      <c r="AE177" s="5">
        <f t="shared" si="144"/>
        <v>1.2396468866848819E-41</v>
      </c>
      <c r="AF177" s="5">
        <f t="shared" si="144"/>
        <v>1.384481364661546E-41</v>
      </c>
      <c r="AG177" s="5">
        <f t="shared" si="144"/>
        <v>1.5373158426381917E-41</v>
      </c>
      <c r="AH177" s="5">
        <f t="shared" si="144"/>
        <v>1.6981503206148561E-41</v>
      </c>
      <c r="AI177" s="5">
        <f t="shared" si="144"/>
        <v>1.8669847985915207E-41</v>
      </c>
      <c r="AJ177" s="5">
        <f t="shared" si="144"/>
        <v>2.0438192765681862E-41</v>
      </c>
      <c r="AK177" s="5">
        <f t="shared" si="144"/>
        <v>2.2286537545448292E-41</v>
      </c>
      <c r="AL177" s="5">
        <f t="shared" si="144"/>
        <v>2.4214882325214947E-41</v>
      </c>
      <c r="AM177" s="5">
        <f t="shared" si="144"/>
        <v>2.6223227104981604E-41</v>
      </c>
      <c r="AN177" s="5">
        <f t="shared" si="144"/>
        <v>2.8311571884748013E-41</v>
      </c>
      <c r="AO177" s="5">
        <f t="shared" si="144"/>
        <v>3.0479916664514673E-41</v>
      </c>
      <c r="AP177" s="5">
        <f t="shared" si="144"/>
        <v>3.272826144428134E-41</v>
      </c>
      <c r="AQ177" s="5">
        <f t="shared" si="141"/>
        <v>3.5056606224048013E-41</v>
      </c>
      <c r="AR177" s="5">
        <f t="shared" si="141"/>
        <v>3.7464951003814392E-41</v>
      </c>
      <c r="AS177" s="5">
        <f t="shared" si="141"/>
        <v>3.9953295783581063E-41</v>
      </c>
      <c r="AT177" s="5">
        <f t="shared" si="141"/>
        <v>4.2521640563347741E-41</v>
      </c>
      <c r="AU177" s="5">
        <f t="shared" si="141"/>
        <v>4.5169985343114426E-41</v>
      </c>
      <c r="AV177" s="5">
        <f t="shared" si="141"/>
        <v>4.789833012288078E-41</v>
      </c>
      <c r="AW177" s="5">
        <f t="shared" si="141"/>
        <v>5.0706674902647463E-41</v>
      </c>
      <c r="AX177" s="5">
        <f t="shared" si="141"/>
        <v>5.3595019682414152E-41</v>
      </c>
      <c r="AY177" s="5">
        <f t="shared" si="141"/>
        <v>5.6563364462180847E-41</v>
      </c>
      <c r="AZ177" s="5">
        <f t="shared" si="141"/>
        <v>5.9611709241947172E-41</v>
      </c>
      <c r="BA177" s="5">
        <f t="shared" si="141"/>
        <v>6.2740054021713871E-41</v>
      </c>
      <c r="BB177" s="5">
        <f t="shared" si="141"/>
        <v>6.5948398801480576E-41</v>
      </c>
      <c r="BC177" s="5">
        <f t="shared" si="141"/>
        <v>6.9236743581246881E-41</v>
      </c>
      <c r="BD177" s="5">
        <f t="shared" si="141"/>
        <v>7.2605088361013579E-41</v>
      </c>
      <c r="BE177" s="5">
        <f t="shared" si="141"/>
        <v>7.6053433140780283E-41</v>
      </c>
      <c r="BF177" s="5">
        <f t="shared" ref="BF177:BU189" si="146">IF($E177=0, 0, ($E177/ROUND($E177/BF$3,0)-BF$3)^2)</f>
        <v>7.9581777920546995E-41</v>
      </c>
      <c r="BG177" s="5">
        <f t="shared" si="146"/>
        <v>8.3190122700313274E-41</v>
      </c>
      <c r="BH177" s="5">
        <f t="shared" si="146"/>
        <v>8.6878467480079989E-41</v>
      </c>
      <c r="BI177" s="5">
        <f t="shared" si="146"/>
        <v>9.064681225984671E-41</v>
      </c>
      <c r="BJ177" s="5">
        <f t="shared" si="146"/>
        <v>9.4495157039613438E-41</v>
      </c>
      <c r="BK177" s="5">
        <f t="shared" si="146"/>
        <v>9.8423501819379682E-41</v>
      </c>
      <c r="BL177" s="5">
        <f t="shared" si="146"/>
        <v>1.024318465991464E-40</v>
      </c>
      <c r="BM177" s="5">
        <f t="shared" si="146"/>
        <v>1.0652019137891313E-40</v>
      </c>
      <c r="BN177" s="5">
        <f t="shared" si="146"/>
        <v>1.1068853615867937E-40</v>
      </c>
      <c r="BO177" s="5">
        <f t="shared" si="146"/>
        <v>1.1493688093844609E-40</v>
      </c>
      <c r="BP177" s="5">
        <f t="shared" si="146"/>
        <v>1.1926522571821284E-40</v>
      </c>
      <c r="BQ177" s="5">
        <f t="shared" si="146"/>
        <v>1.2367357049797957E-40</v>
      </c>
      <c r="BR177" s="5">
        <f t="shared" si="146"/>
        <v>1.2816191527774578E-40</v>
      </c>
      <c r="BS177" s="5">
        <f t="shared" si="146"/>
        <v>1.3273026005751253E-40</v>
      </c>
      <c r="BT177" s="5">
        <f t="shared" si="146"/>
        <v>1.3737860483727926E-40</v>
      </c>
      <c r="BU177" s="5">
        <f t="shared" si="146"/>
        <v>1.4210694961704602E-40</v>
      </c>
      <c r="BV177" s="5">
        <f t="shared" si="143"/>
        <v>1.469152943968122E-40</v>
      </c>
      <c r="BW177" s="5">
        <f t="shared" si="143"/>
        <v>1.5180363917657836E-40</v>
      </c>
      <c r="BX177" s="5">
        <f t="shared" si="143"/>
        <v>1.5677198395634512E-40</v>
      </c>
      <c r="BY177" s="5">
        <f t="shared" si="143"/>
        <v>1.6182032873611186E-40</v>
      </c>
      <c r="BZ177" s="5">
        <f t="shared" si="143"/>
        <v>1.66948673515878E-40</v>
      </c>
      <c r="CA177" s="5">
        <f t="shared" si="143"/>
        <v>1.7215701829564476E-40</v>
      </c>
      <c r="CB177" s="5">
        <f t="shared" si="143"/>
        <v>1.7744536307541153E-40</v>
      </c>
      <c r="CC177" s="5">
        <f t="shared" si="143"/>
        <v>1.8281370785517828E-40</v>
      </c>
      <c r="CD177" s="5">
        <f t="shared" si="143"/>
        <v>1.882620526349444E-40</v>
      </c>
      <c r="CE177" s="5">
        <f t="shared" si="143"/>
        <v>1.9379039741471115E-40</v>
      </c>
      <c r="CF177" s="5">
        <f t="shared" si="143"/>
        <v>1.9939874219447792E-40</v>
      </c>
      <c r="CG177" s="5">
        <f t="shared" si="143"/>
        <v>2.0508708697424403E-40</v>
      </c>
      <c r="CH177" s="5">
        <f t="shared" si="143"/>
        <v>2.1085543175401081E-40</v>
      </c>
      <c r="CI177" s="5">
        <f t="shared" si="143"/>
        <v>2.1670377653377758E-40</v>
      </c>
      <c r="CJ177" s="5">
        <f t="shared" si="143"/>
        <v>2.2263212131354438E-40</v>
      </c>
      <c r="CK177" s="5">
        <f t="shared" si="143"/>
        <v>2.2864046609331043E-40</v>
      </c>
      <c r="CL177" s="5">
        <f t="shared" si="142"/>
        <v>2.347288108730772E-40</v>
      </c>
      <c r="CM177" s="5">
        <f t="shared" si="142"/>
        <v>2.40897155652844E-40</v>
      </c>
      <c r="CN177" s="5">
        <f t="shared" si="142"/>
        <v>2.4714550043261082E-40</v>
      </c>
      <c r="CO177" s="5">
        <f t="shared" si="142"/>
        <v>2.5347384521237686E-40</v>
      </c>
      <c r="CP177" s="5">
        <f t="shared" si="142"/>
        <v>2.5988218999214365E-40</v>
      </c>
      <c r="CQ177" s="5">
        <f t="shared" si="142"/>
        <v>2.6637053477191044E-40</v>
      </c>
      <c r="CR177" s="5">
        <f t="shared" si="142"/>
        <v>2.7293887955167725E-40</v>
      </c>
      <c r="CS177" s="5">
        <f t="shared" si="142"/>
        <v>2.7958722433144327E-40</v>
      </c>
      <c r="CT177" s="5">
        <f t="shared" si="142"/>
        <v>2.8631556911121005E-40</v>
      </c>
      <c r="CU177" s="5">
        <f t="shared" si="142"/>
        <v>2.931239138909769E-40</v>
      </c>
      <c r="CV177" s="5">
        <f t="shared" si="142"/>
        <v>3.0001225867074288E-40</v>
      </c>
      <c r="CW177" s="5">
        <f t="shared" si="142"/>
        <v>3.069806034505097E-40</v>
      </c>
      <c r="CX177" s="5">
        <f t="shared" si="142"/>
        <v>3.1402894823027651E-40</v>
      </c>
      <c r="CY177" s="5">
        <f t="shared" si="142"/>
        <v>3.2115729301004335E-40</v>
      </c>
      <c r="CZ177" s="5">
        <f t="shared" si="142"/>
        <v>3.2836563778980927E-40</v>
      </c>
      <c r="DA177" s="5">
        <f t="shared" si="135"/>
        <v>3.3565398256957612E-40</v>
      </c>
      <c r="DB177" s="5">
        <f t="shared" si="135"/>
        <v>3.4302232734934296E-40</v>
      </c>
      <c r="DC177" s="5">
        <f t="shared" si="135"/>
        <v>3.5047067212910978E-40</v>
      </c>
      <c r="DD177" s="5">
        <f t="shared" si="135"/>
        <v>3.5799901690887573E-40</v>
      </c>
      <c r="DE177" s="5">
        <f t="shared" si="135"/>
        <v>3.6560736168864256E-40</v>
      </c>
      <c r="DF177" s="5">
        <f t="shared" si="135"/>
        <v>3.7329570646840938E-40</v>
      </c>
      <c r="DG177" s="5">
        <f t="shared" si="135"/>
        <v>3.8106405124817533E-40</v>
      </c>
      <c r="DH177" s="5">
        <f t="shared" si="135"/>
        <v>3.8891239602794217E-40</v>
      </c>
    </row>
    <row r="178" spans="2:112" x14ac:dyDescent="0.25">
      <c r="B178" s="5">
        <f>'goccia (22)'!M19</f>
        <v>6.3753580121697238E-19</v>
      </c>
      <c r="D178">
        <f t="shared" si="131"/>
        <v>224</v>
      </c>
      <c r="E178" s="5">
        <f t="shared" si="124"/>
        <v>6.3753580121697238E-19</v>
      </c>
      <c r="F178" s="107">
        <f t="shared" si="125"/>
        <v>6.3753580121697233</v>
      </c>
      <c r="G178" s="35"/>
      <c r="H178" s="100">
        <f t="shared" si="126"/>
        <v>1.5938395030424309E-19</v>
      </c>
      <c r="I178" s="35"/>
      <c r="J178" s="6"/>
      <c r="L178" s="5">
        <f t="shared" si="145"/>
        <v>8.805852331250412E-41</v>
      </c>
      <c r="M178" s="5">
        <f t="shared" si="145"/>
        <v>8.4344943190806762E-41</v>
      </c>
      <c r="N178" s="5">
        <f t="shared" si="145"/>
        <v>8.0711363069109839E-41</v>
      </c>
      <c r="O178" s="5">
        <f t="shared" si="145"/>
        <v>7.7157782947412473E-41</v>
      </c>
      <c r="P178" s="5">
        <f t="shared" si="145"/>
        <v>7.3684202825715125E-41</v>
      </c>
      <c r="Q178" s="5">
        <f t="shared" si="145"/>
        <v>7.0290622704017773E-41</v>
      </c>
      <c r="R178" s="5">
        <f t="shared" si="145"/>
        <v>6.6977042582320825E-41</v>
      </c>
      <c r="S178" s="5">
        <f t="shared" si="145"/>
        <v>6.3743462460623476E-41</v>
      </c>
      <c r="T178" s="5">
        <f t="shared" si="145"/>
        <v>6.0589882338926133E-41</v>
      </c>
      <c r="U178" s="5">
        <f t="shared" si="145"/>
        <v>5.7516302217228798E-41</v>
      </c>
      <c r="V178" s="5">
        <f t="shared" si="145"/>
        <v>5.4522722095531815E-41</v>
      </c>
      <c r="W178" s="5">
        <f t="shared" si="145"/>
        <v>5.1609141973834482E-41</v>
      </c>
      <c r="X178" s="5">
        <f t="shared" si="145"/>
        <v>4.8775561852137146E-41</v>
      </c>
      <c r="Y178" s="5">
        <f t="shared" si="145"/>
        <v>4.6021981730439826E-41</v>
      </c>
      <c r="Z178" s="5">
        <f t="shared" si="145"/>
        <v>4.3348401608742819E-41</v>
      </c>
      <c r="AA178" s="5">
        <f t="shared" si="145"/>
        <v>4.0754821487045493E-41</v>
      </c>
      <c r="AB178" s="5">
        <f t="shared" si="144"/>
        <v>3.8241241365348173E-41</v>
      </c>
      <c r="AC178" s="5">
        <f t="shared" si="144"/>
        <v>3.580766124365115E-41</v>
      </c>
      <c r="AD178" s="5">
        <f t="shared" si="144"/>
        <v>3.3454081121953828E-41</v>
      </c>
      <c r="AE178" s="5">
        <f t="shared" si="144"/>
        <v>3.1180501000256517E-41</v>
      </c>
      <c r="AF178" s="5">
        <f t="shared" si="144"/>
        <v>2.8986920878559208E-41</v>
      </c>
      <c r="AG178" s="5">
        <f t="shared" si="144"/>
        <v>2.6873340756862156E-41</v>
      </c>
      <c r="AH178" s="5">
        <f t="shared" si="144"/>
        <v>2.483976063516485E-41</v>
      </c>
      <c r="AI178" s="5">
        <f t="shared" si="144"/>
        <v>2.2886180513467546E-41</v>
      </c>
      <c r="AJ178" s="5">
        <f t="shared" si="144"/>
        <v>2.1012600391770251E-41</v>
      </c>
      <c r="AK178" s="5">
        <f t="shared" si="144"/>
        <v>1.9219020270073168E-41</v>
      </c>
      <c r="AL178" s="5">
        <f t="shared" si="144"/>
        <v>1.7505440148375874E-41</v>
      </c>
      <c r="AM178" s="5">
        <f t="shared" si="144"/>
        <v>1.5871860026678583E-41</v>
      </c>
      <c r="AN178" s="5">
        <f t="shared" si="144"/>
        <v>1.431827990498148E-41</v>
      </c>
      <c r="AO178" s="5">
        <f t="shared" si="144"/>
        <v>1.284469978328419E-41</v>
      </c>
      <c r="AP178" s="5">
        <f t="shared" si="144"/>
        <v>1.1451119661586908E-41</v>
      </c>
      <c r="AQ178" s="5">
        <f t="shared" ref="AQ178:BF189" si="147">IF($E178=0, 0, ($E178/ROUND($E178/AQ$3,0)-AQ$3)^2)</f>
        <v>1.0137539539889628E-41</v>
      </c>
      <c r="AR178" s="5">
        <f t="shared" si="147"/>
        <v>8.9039594181924997E-42</v>
      </c>
      <c r="AS178" s="5">
        <f t="shared" si="147"/>
        <v>7.750379296495222E-42</v>
      </c>
      <c r="AT178" s="5">
        <f t="shared" si="147"/>
        <v>6.6767991747979497E-42</v>
      </c>
      <c r="AU178" s="5">
        <f t="shared" si="147"/>
        <v>5.6832190531006821E-42</v>
      </c>
      <c r="AV178" s="5">
        <f t="shared" si="147"/>
        <v>4.7696389314035256E-42</v>
      </c>
      <c r="AW178" s="5">
        <f t="shared" si="147"/>
        <v>3.9360588097062597E-42</v>
      </c>
      <c r="AX178" s="5">
        <f t="shared" si="147"/>
        <v>3.1824786880089986E-42</v>
      </c>
      <c r="AY178" s="5">
        <f t="shared" si="147"/>
        <v>2.5088985663117434E-42</v>
      </c>
      <c r="AZ178" s="5">
        <f t="shared" si="147"/>
        <v>1.9153184446145599E-42</v>
      </c>
      <c r="BA178" s="5">
        <f t="shared" si="147"/>
        <v>1.4017383229173055E-42</v>
      </c>
      <c r="BB178" s="5">
        <f t="shared" si="147"/>
        <v>9.6815820122005651E-43</v>
      </c>
      <c r="BC178" s="5">
        <f t="shared" si="147"/>
        <v>6.1457807952285044E-43</v>
      </c>
      <c r="BD178" s="5">
        <f t="shared" si="147"/>
        <v>3.4099795782560232E-43</v>
      </c>
      <c r="BE178" s="5">
        <f t="shared" si="147"/>
        <v>1.4741783612835952E-43</v>
      </c>
      <c r="BF178" s="5">
        <f t="shared" si="147"/>
        <v>3.3837714431122046E-44</v>
      </c>
      <c r="BG178" s="5">
        <f t="shared" si="146"/>
        <v>2.5759273388910564E-46</v>
      </c>
      <c r="BH178" s="5">
        <f t="shared" si="146"/>
        <v>4.667747103665262E-44</v>
      </c>
      <c r="BI178" s="5">
        <f t="shared" si="146"/>
        <v>1.7309734933942145E-43</v>
      </c>
      <c r="BJ178" s="5">
        <f t="shared" si="146"/>
        <v>3.795172276421956E-43</v>
      </c>
      <c r="BK178" s="5">
        <f t="shared" si="146"/>
        <v>6.6593710594493574E-43</v>
      </c>
      <c r="BL178" s="5">
        <f t="shared" si="146"/>
        <v>1.0323569842477108E-42</v>
      </c>
      <c r="BM178" s="5">
        <f t="shared" si="146"/>
        <v>1.4787768625504913E-42</v>
      </c>
      <c r="BN178" s="5">
        <f t="shared" si="146"/>
        <v>2.0051967408532089E-42</v>
      </c>
      <c r="BO178" s="5">
        <f t="shared" si="146"/>
        <v>2.6116166191559905E-42</v>
      </c>
      <c r="BP178" s="5">
        <f t="shared" si="146"/>
        <v>3.2980364974587771E-42</v>
      </c>
      <c r="BQ178" s="5">
        <f t="shared" si="146"/>
        <v>4.064456375761569E-42</v>
      </c>
      <c r="BR178" s="5">
        <f t="shared" si="146"/>
        <v>4.9108762540642599E-42</v>
      </c>
      <c r="BS178" s="5">
        <f t="shared" si="146"/>
        <v>5.8372961323670523E-42</v>
      </c>
      <c r="BT178" s="5">
        <f t="shared" si="146"/>
        <v>6.8437160106698514E-42</v>
      </c>
      <c r="BU178" s="5">
        <f t="shared" si="146"/>
        <v>7.9301358889726545E-42</v>
      </c>
      <c r="BV178" s="5">
        <f t="shared" si="143"/>
        <v>9.096555767275319E-42</v>
      </c>
      <c r="BW178" s="5">
        <f t="shared" si="143"/>
        <v>1.0342975645577968E-41</v>
      </c>
      <c r="BX178" s="5">
        <f t="shared" si="143"/>
        <v>1.1669395523880768E-41</v>
      </c>
      <c r="BY178" s="5">
        <f t="shared" si="143"/>
        <v>1.3075815402183574E-41</v>
      </c>
      <c r="BZ178" s="5">
        <f t="shared" si="143"/>
        <v>1.4562235280486202E-41</v>
      </c>
      <c r="CA178" s="5">
        <f t="shared" si="143"/>
        <v>1.6128655158789008E-41</v>
      </c>
      <c r="CB178" s="5">
        <f t="shared" si="143"/>
        <v>1.7775075037091821E-41</v>
      </c>
      <c r="CC178" s="5">
        <f t="shared" si="143"/>
        <v>1.9501494915394637E-41</v>
      </c>
      <c r="CD178" s="5">
        <f t="shared" si="143"/>
        <v>2.1307914793697239E-41</v>
      </c>
      <c r="CE178" s="5">
        <f t="shared" si="143"/>
        <v>2.3194334672000056E-41</v>
      </c>
      <c r="CF178" s="5">
        <f t="shared" si="143"/>
        <v>2.5160754550302882E-41</v>
      </c>
      <c r="CG178" s="5">
        <f t="shared" si="143"/>
        <v>2.720717442860546E-41</v>
      </c>
      <c r="CH178" s="5">
        <f t="shared" si="143"/>
        <v>2.9333594306908284E-41</v>
      </c>
      <c r="CI178" s="5">
        <f t="shared" si="143"/>
        <v>3.154001418521111E-41</v>
      </c>
      <c r="CJ178" s="5">
        <f t="shared" si="143"/>
        <v>3.3826434063513947E-41</v>
      </c>
      <c r="CK178" s="5">
        <f t="shared" si="143"/>
        <v>3.61928539418165E-41</v>
      </c>
      <c r="CL178" s="5">
        <f t="shared" si="142"/>
        <v>3.8639273820119336E-41</v>
      </c>
      <c r="CM178" s="5">
        <f t="shared" si="142"/>
        <v>4.1165693698422178E-41</v>
      </c>
      <c r="CN178" s="5">
        <f t="shared" si="142"/>
        <v>4.3772113576725021E-41</v>
      </c>
      <c r="CO178" s="5">
        <f t="shared" si="142"/>
        <v>4.645853345502755E-41</v>
      </c>
      <c r="CP178" s="5">
        <f t="shared" si="142"/>
        <v>4.9224953333330391E-41</v>
      </c>
      <c r="CQ178" s="5">
        <f t="shared" si="142"/>
        <v>5.207137321163325E-41</v>
      </c>
      <c r="CR178" s="5">
        <f t="shared" si="142"/>
        <v>5.4997793089936104E-41</v>
      </c>
      <c r="CS178" s="5">
        <f t="shared" si="142"/>
        <v>5.8004212968238599E-41</v>
      </c>
      <c r="CT178" s="5">
        <f t="shared" si="142"/>
        <v>6.1090632846541466E-41</v>
      </c>
      <c r="CU178" s="5">
        <f t="shared" si="142"/>
        <v>6.4257052724844331E-41</v>
      </c>
      <c r="CV178" s="5">
        <f t="shared" si="142"/>
        <v>6.7503472603146804E-41</v>
      </c>
      <c r="CW178" s="5">
        <f t="shared" si="142"/>
        <v>7.0829892481449671E-41</v>
      </c>
      <c r="CX178" s="5">
        <f t="shared" si="142"/>
        <v>7.4236312359752535E-41</v>
      </c>
      <c r="CY178" s="5">
        <f t="shared" si="142"/>
        <v>7.7722732238055416E-41</v>
      </c>
      <c r="CZ178" s="5">
        <f t="shared" si="142"/>
        <v>8.1289152116357864E-41</v>
      </c>
      <c r="DA178" s="5">
        <f t="shared" si="135"/>
        <v>8.4935571994660738E-41</v>
      </c>
      <c r="DB178" s="5">
        <f t="shared" si="135"/>
        <v>8.8661991872963618E-41</v>
      </c>
      <c r="DC178" s="5">
        <f t="shared" si="135"/>
        <v>9.2468411751266505E-41</v>
      </c>
      <c r="DD178" s="5">
        <f t="shared" si="135"/>
        <v>9.6354831629568939E-41</v>
      </c>
      <c r="DE178" s="5">
        <f t="shared" si="135"/>
        <v>1.0032125150787183E-40</v>
      </c>
      <c r="DF178" s="5">
        <f t="shared" si="135"/>
        <v>1.043676713861747E-40</v>
      </c>
      <c r="DG178" s="5">
        <f t="shared" si="135"/>
        <v>1.0849409126447712E-40</v>
      </c>
      <c r="DH178" s="5">
        <f t="shared" si="135"/>
        <v>1.1270051114278001E-40</v>
      </c>
    </row>
    <row r="179" spans="2:112" x14ac:dyDescent="0.25">
      <c r="B179" s="5">
        <f>'goccia (22)'!S16</f>
        <v>6.6995244982702815E-19</v>
      </c>
      <c r="D179">
        <f t="shared" si="131"/>
        <v>225</v>
      </c>
      <c r="E179" s="5">
        <f t="shared" si="124"/>
        <v>6.6995244982702815E-19</v>
      </c>
      <c r="F179" s="107">
        <f t="shared" si="125"/>
        <v>6.6995244982702813</v>
      </c>
      <c r="G179" s="35"/>
      <c r="H179" s="100">
        <f t="shared" si="126"/>
        <v>1.6748811245675704E-19</v>
      </c>
      <c r="I179" s="35"/>
      <c r="J179" s="6"/>
      <c r="L179" s="5">
        <f t="shared" si="145"/>
        <v>3.0583407730018083E-40</v>
      </c>
      <c r="M179" s="5">
        <f t="shared" si="145"/>
        <v>2.9887883231747776E-40</v>
      </c>
      <c r="N179" s="5">
        <f t="shared" si="145"/>
        <v>2.9200358733477556E-40</v>
      </c>
      <c r="O179" s="5">
        <f t="shared" si="145"/>
        <v>2.852083423520725E-40</v>
      </c>
      <c r="P179" s="5">
        <f t="shared" si="145"/>
        <v>2.7849309736936946E-40</v>
      </c>
      <c r="Q179" s="5">
        <f t="shared" si="145"/>
        <v>2.7185785238666645E-40</v>
      </c>
      <c r="R179" s="5">
        <f t="shared" si="145"/>
        <v>2.653026074039642E-40</v>
      </c>
      <c r="S179" s="5">
        <f t="shared" si="145"/>
        <v>2.5882736242126116E-40</v>
      </c>
      <c r="T179" s="5">
        <f t="shared" si="145"/>
        <v>2.5243211743855811E-40</v>
      </c>
      <c r="U179" s="5">
        <f t="shared" si="145"/>
        <v>2.4611687245585509E-40</v>
      </c>
      <c r="V179" s="5">
        <f t="shared" si="145"/>
        <v>2.3988162747315282E-40</v>
      </c>
      <c r="W179" s="5">
        <f t="shared" si="145"/>
        <v>2.3372638249044981E-40</v>
      </c>
      <c r="X179" s="5">
        <f t="shared" si="145"/>
        <v>2.2765113750774679E-40</v>
      </c>
      <c r="Y179" s="5">
        <f t="shared" si="145"/>
        <v>2.2165589252504379E-40</v>
      </c>
      <c r="Z179" s="5">
        <f t="shared" si="145"/>
        <v>2.1574064754234147E-40</v>
      </c>
      <c r="AA179" s="5">
        <f t="shared" si="145"/>
        <v>2.0990540255963849E-40</v>
      </c>
      <c r="AB179" s="5">
        <f t="shared" si="144"/>
        <v>2.0415015757693545E-40</v>
      </c>
      <c r="AC179" s="5">
        <f t="shared" si="144"/>
        <v>1.9847491259423313E-40</v>
      </c>
      <c r="AD179" s="5">
        <f t="shared" si="144"/>
        <v>1.9287966761153014E-40</v>
      </c>
      <c r="AE179" s="5">
        <f t="shared" si="144"/>
        <v>1.8736442262882714E-40</v>
      </c>
      <c r="AF179" s="5">
        <f t="shared" si="144"/>
        <v>1.8192917764612415E-40</v>
      </c>
      <c r="AG179" s="5">
        <f t="shared" si="144"/>
        <v>1.765739326634218E-40</v>
      </c>
      <c r="AH179" s="5">
        <f t="shared" si="144"/>
        <v>1.7129868768071882E-40</v>
      </c>
      <c r="AI179" s="5">
        <f t="shared" si="144"/>
        <v>1.6610344269801582E-40</v>
      </c>
      <c r="AJ179" s="5">
        <f t="shared" si="144"/>
        <v>1.6098819771531284E-40</v>
      </c>
      <c r="AK179" s="5">
        <f t="shared" si="144"/>
        <v>1.5595295273261047E-40</v>
      </c>
      <c r="AL179" s="5">
        <f t="shared" si="144"/>
        <v>1.5099770774990748E-40</v>
      </c>
      <c r="AM179" s="5">
        <f t="shared" si="144"/>
        <v>1.4612246276720451E-40</v>
      </c>
      <c r="AN179" s="5">
        <f t="shared" si="144"/>
        <v>1.413272177845021E-40</v>
      </c>
      <c r="AO179" s="5">
        <f t="shared" si="144"/>
        <v>1.3661197280179913E-40</v>
      </c>
      <c r="AP179" s="5">
        <f t="shared" si="144"/>
        <v>1.3197672781909616E-40</v>
      </c>
      <c r="AQ179" s="5">
        <f t="shared" si="147"/>
        <v>1.274214828363932E-40</v>
      </c>
      <c r="AR179" s="5">
        <f t="shared" si="147"/>
        <v>1.2294623785369077E-40</v>
      </c>
      <c r="AS179" s="5">
        <f t="shared" si="147"/>
        <v>1.1855099287098781E-40</v>
      </c>
      <c r="AT179" s="5">
        <f t="shared" si="147"/>
        <v>1.1423574788828485E-40</v>
      </c>
      <c r="AU179" s="5">
        <f t="shared" si="147"/>
        <v>1.1000050290558191E-40</v>
      </c>
      <c r="AV179" s="5">
        <f t="shared" si="147"/>
        <v>1.0584525792287945E-40</v>
      </c>
      <c r="AW179" s="5">
        <f t="shared" si="147"/>
        <v>1.0177001294017649E-40</v>
      </c>
      <c r="AX179" s="5">
        <f t="shared" si="147"/>
        <v>9.7774767957473558E-41</v>
      </c>
      <c r="AY179" s="5">
        <f t="shared" si="147"/>
        <v>9.3859522974770609E-41</v>
      </c>
      <c r="AZ179" s="5">
        <f t="shared" si="147"/>
        <v>9.0024277992068136E-41</v>
      </c>
      <c r="BA179" s="5">
        <f t="shared" si="147"/>
        <v>8.6269033009365191E-41</v>
      </c>
      <c r="BB179" s="5">
        <f t="shared" si="147"/>
        <v>8.2593788026662263E-41</v>
      </c>
      <c r="BC179" s="5">
        <f t="shared" si="147"/>
        <v>7.8998543043959759E-41</v>
      </c>
      <c r="BD179" s="5">
        <f t="shared" si="147"/>
        <v>7.5483298061256823E-41</v>
      </c>
      <c r="BE179" s="5">
        <f t="shared" si="147"/>
        <v>7.2048053078553894E-41</v>
      </c>
      <c r="BF179" s="5">
        <f t="shared" si="147"/>
        <v>6.8692808095850972E-41</v>
      </c>
      <c r="BG179" s="5">
        <f t="shared" si="146"/>
        <v>6.5417563113148443E-41</v>
      </c>
      <c r="BH179" s="5">
        <f t="shared" si="146"/>
        <v>6.2222318130445524E-41</v>
      </c>
      <c r="BI179" s="5">
        <f t="shared" si="146"/>
        <v>5.9107073147742611E-41</v>
      </c>
      <c r="BJ179" s="5">
        <f t="shared" si="146"/>
        <v>5.6071828165039695E-41</v>
      </c>
      <c r="BK179" s="5">
        <f t="shared" si="146"/>
        <v>5.3116583182337142E-41</v>
      </c>
      <c r="BL179" s="5">
        <f t="shared" si="146"/>
        <v>5.0241338199634229E-41</v>
      </c>
      <c r="BM179" s="5">
        <f t="shared" si="146"/>
        <v>4.7446093216931322E-41</v>
      </c>
      <c r="BN179" s="5">
        <f t="shared" si="146"/>
        <v>4.4730848234228748E-41</v>
      </c>
      <c r="BO179" s="5">
        <f t="shared" si="146"/>
        <v>4.2095603251525845E-41</v>
      </c>
      <c r="BP179" s="5">
        <f t="shared" si="146"/>
        <v>3.9540358268822947E-41</v>
      </c>
      <c r="BQ179" s="5">
        <f t="shared" si="146"/>
        <v>3.7065113286120052E-41</v>
      </c>
      <c r="BR179" s="5">
        <f t="shared" si="146"/>
        <v>3.4669868303417449E-41</v>
      </c>
      <c r="BS179" s="5">
        <f t="shared" si="146"/>
        <v>3.2354623320714556E-41</v>
      </c>
      <c r="BT179" s="5">
        <f t="shared" si="146"/>
        <v>3.011937833801167E-41</v>
      </c>
      <c r="BU179" s="5">
        <f t="shared" si="146"/>
        <v>2.7964133355308786E-41</v>
      </c>
      <c r="BV179" s="5">
        <f t="shared" si="143"/>
        <v>2.5888888372606158E-41</v>
      </c>
      <c r="BW179" s="5">
        <f t="shared" si="143"/>
        <v>2.3893643389903511E-41</v>
      </c>
      <c r="BX179" s="5">
        <f t="shared" si="143"/>
        <v>2.1978398407200626E-41</v>
      </c>
      <c r="BY179" s="5">
        <f t="shared" si="143"/>
        <v>2.0143153424497746E-41</v>
      </c>
      <c r="BZ179" s="5">
        <f t="shared" si="143"/>
        <v>1.8387908441795078E-41</v>
      </c>
      <c r="CA179" s="5">
        <f t="shared" si="143"/>
        <v>1.67126634590922E-41</v>
      </c>
      <c r="CB179" s="5">
        <f t="shared" si="143"/>
        <v>1.5117418476389326E-41</v>
      </c>
      <c r="CC179" s="5">
        <f t="shared" si="143"/>
        <v>1.3602173493686457E-41</v>
      </c>
      <c r="CD179" s="5">
        <f t="shared" si="143"/>
        <v>1.2166928510983762E-41</v>
      </c>
      <c r="CE179" s="5">
        <f t="shared" si="143"/>
        <v>1.0811683528280895E-41</v>
      </c>
      <c r="CF179" s="5">
        <f t="shared" si="143"/>
        <v>9.5364385455780341E-42</v>
      </c>
      <c r="CG179" s="5">
        <f t="shared" si="143"/>
        <v>8.3411935628753159E-42</v>
      </c>
      <c r="CH179" s="5">
        <f t="shared" si="143"/>
        <v>7.2259485801724551E-42</v>
      </c>
      <c r="CI179" s="5">
        <f t="shared" si="143"/>
        <v>6.1907035974695997E-42</v>
      </c>
      <c r="CJ179" s="5">
        <f t="shared" si="143"/>
        <v>5.2354586147667503E-42</v>
      </c>
      <c r="CK179" s="5">
        <f t="shared" si="143"/>
        <v>4.3602136320640056E-42</v>
      </c>
      <c r="CL179" s="5">
        <f t="shared" si="142"/>
        <v>3.5649686493611567E-42</v>
      </c>
      <c r="CM179" s="5">
        <f t="shared" si="142"/>
        <v>2.8497236666583128E-42</v>
      </c>
      <c r="CN179" s="5">
        <f t="shared" si="142"/>
        <v>2.2144786839554742E-42</v>
      </c>
      <c r="CO179" s="5">
        <f t="shared" si="142"/>
        <v>1.6592337012527031E-42</v>
      </c>
      <c r="CP179" s="5">
        <f t="shared" si="142"/>
        <v>1.1839887185498655E-42</v>
      </c>
      <c r="CQ179" s="5">
        <f t="shared" si="142"/>
        <v>7.8874373584703323E-43</v>
      </c>
      <c r="CR179" s="5">
        <f t="shared" si="142"/>
        <v>4.7349875314420631E-43</v>
      </c>
      <c r="CS179" s="5">
        <f t="shared" si="142"/>
        <v>2.3825377044140816E-43</v>
      </c>
      <c r="CT179" s="5">
        <f t="shared" si="142"/>
        <v>8.3008787738582217E-44</v>
      </c>
      <c r="CU179" s="5">
        <f t="shared" si="142"/>
        <v>7.7638050357615953E-45</v>
      </c>
      <c r="CV179" s="5">
        <f t="shared" si="142"/>
        <v>1.2518822332940895E-44</v>
      </c>
      <c r="CW179" s="5">
        <f t="shared" si="142"/>
        <v>9.7273839630121265E-44</v>
      </c>
      <c r="CX179" s="5">
        <f t="shared" si="142"/>
        <v>2.6202885692730695E-43</v>
      </c>
      <c r="CY179" s="5">
        <f t="shared" si="142"/>
        <v>5.0678387422449796E-43</v>
      </c>
      <c r="CZ179" s="5">
        <f t="shared" si="142"/>
        <v>8.315388915216503E-43</v>
      </c>
      <c r="DA179" s="5">
        <f t="shared" si="135"/>
        <v>1.2362939088188423E-42</v>
      </c>
      <c r="DB179" s="5">
        <f t="shared" si="135"/>
        <v>1.7210489261160397E-42</v>
      </c>
      <c r="DC179" s="5">
        <f t="shared" si="135"/>
        <v>2.2858039434132424E-42</v>
      </c>
      <c r="DD179" s="5">
        <f t="shared" si="135"/>
        <v>2.9305589607103676E-42</v>
      </c>
      <c r="DE179" s="5">
        <f t="shared" si="135"/>
        <v>3.6553139780075711E-42</v>
      </c>
      <c r="DF179" s="5">
        <f t="shared" si="135"/>
        <v>4.46006899530478E-42</v>
      </c>
      <c r="DG179" s="5">
        <f t="shared" si="135"/>
        <v>5.3448240126018833E-42</v>
      </c>
      <c r="DH179" s="5">
        <f t="shared" si="135"/>
        <v>6.3095790298990933E-42</v>
      </c>
    </row>
    <row r="180" spans="2:112" x14ac:dyDescent="0.25">
      <c r="B180" s="5">
        <f>'goccia (22)'!S17</f>
        <v>6.7972521880440829E-19</v>
      </c>
      <c r="D180">
        <f t="shared" si="131"/>
        <v>226</v>
      </c>
      <c r="E180" s="5">
        <f t="shared" si="124"/>
        <v>6.7972521880440829E-19</v>
      </c>
      <c r="F180" s="107">
        <f t="shared" si="125"/>
        <v>6.7972521880440828</v>
      </c>
      <c r="G180" s="35"/>
      <c r="H180" s="100">
        <f t="shared" si="126"/>
        <v>1.6993130470110207E-19</v>
      </c>
      <c r="I180" s="35"/>
      <c r="J180" s="6"/>
      <c r="L180" s="5">
        <f t="shared" si="145"/>
        <v>1.9754179488353153E-40</v>
      </c>
      <c r="M180" s="5">
        <f t="shared" si="145"/>
        <v>2.0320377737917902E-40</v>
      </c>
      <c r="N180" s="5">
        <f t="shared" si="145"/>
        <v>2.0894575987482589E-40</v>
      </c>
      <c r="O180" s="5">
        <f t="shared" si="145"/>
        <v>2.1476774237047339E-40</v>
      </c>
      <c r="P180" s="5">
        <f t="shared" si="145"/>
        <v>2.2066972486612093E-40</v>
      </c>
      <c r="Q180" s="5">
        <f t="shared" si="145"/>
        <v>2.2665170736176845E-40</v>
      </c>
      <c r="R180" s="5">
        <f t="shared" si="145"/>
        <v>3.5086177580552902E-40</v>
      </c>
      <c r="S180" s="5">
        <f t="shared" si="145"/>
        <v>3.4340925392508797E-40</v>
      </c>
      <c r="T180" s="5">
        <f t="shared" si="145"/>
        <v>3.3603673204464687E-40</v>
      </c>
      <c r="U180" s="5">
        <f t="shared" si="145"/>
        <v>3.287442101642058E-40</v>
      </c>
      <c r="V180" s="5">
        <f t="shared" si="145"/>
        <v>3.215316882837656E-40</v>
      </c>
      <c r="W180" s="5">
        <f t="shared" si="145"/>
        <v>3.1439916640332454E-40</v>
      </c>
      <c r="X180" s="5">
        <f t="shared" si="145"/>
        <v>3.0734664452288347E-40</v>
      </c>
      <c r="Y180" s="5">
        <f t="shared" si="145"/>
        <v>3.0037412264244242E-40</v>
      </c>
      <c r="Z180" s="5">
        <f t="shared" si="145"/>
        <v>2.9348160076200221E-40</v>
      </c>
      <c r="AA180" s="5">
        <f t="shared" si="145"/>
        <v>2.8666907888156113E-40</v>
      </c>
      <c r="AB180" s="5">
        <f t="shared" si="144"/>
        <v>2.7993655700112008E-40</v>
      </c>
      <c r="AC180" s="5">
        <f t="shared" si="144"/>
        <v>2.7328403512067984E-40</v>
      </c>
      <c r="AD180" s="5">
        <f t="shared" si="144"/>
        <v>2.667115132402388E-40</v>
      </c>
      <c r="AE180" s="5">
        <f t="shared" si="144"/>
        <v>2.6021899135979775E-40</v>
      </c>
      <c r="AF180" s="5">
        <f t="shared" si="144"/>
        <v>2.5380646947935673E-40</v>
      </c>
      <c r="AG180" s="5">
        <f t="shared" si="144"/>
        <v>2.4747394759891642E-40</v>
      </c>
      <c r="AH180" s="5">
        <f t="shared" si="144"/>
        <v>2.4122142571847537E-40</v>
      </c>
      <c r="AI180" s="5">
        <f t="shared" si="144"/>
        <v>2.3504890383803435E-40</v>
      </c>
      <c r="AJ180" s="5">
        <f t="shared" si="144"/>
        <v>2.2895638195759331E-40</v>
      </c>
      <c r="AK180" s="5">
        <f t="shared" si="144"/>
        <v>2.2294386007715304E-40</v>
      </c>
      <c r="AL180" s="5">
        <f t="shared" si="144"/>
        <v>2.1701133819671201E-40</v>
      </c>
      <c r="AM180" s="5">
        <f t="shared" si="144"/>
        <v>2.1115881631627097E-40</v>
      </c>
      <c r="AN180" s="5">
        <f t="shared" si="144"/>
        <v>2.0538629443583066E-40</v>
      </c>
      <c r="AO180" s="5">
        <f t="shared" si="144"/>
        <v>1.9969377255538963E-40</v>
      </c>
      <c r="AP180" s="5">
        <f t="shared" si="144"/>
        <v>1.9408125067494863E-40</v>
      </c>
      <c r="AQ180" s="5">
        <f t="shared" si="147"/>
        <v>1.8854872879450762E-40</v>
      </c>
      <c r="AR180" s="5">
        <f t="shared" si="147"/>
        <v>1.8309620691406725E-40</v>
      </c>
      <c r="AS180" s="5">
        <f t="shared" si="147"/>
        <v>1.7772368503362625E-40</v>
      </c>
      <c r="AT180" s="5">
        <f t="shared" si="147"/>
        <v>1.7243116315318524E-40</v>
      </c>
      <c r="AU180" s="5">
        <f t="shared" si="147"/>
        <v>1.6721864127274423E-40</v>
      </c>
      <c r="AV180" s="5">
        <f t="shared" si="147"/>
        <v>1.6208611939230387E-40</v>
      </c>
      <c r="AW180" s="5">
        <f t="shared" si="147"/>
        <v>1.5703359751186285E-40</v>
      </c>
      <c r="AX180" s="5">
        <f t="shared" si="147"/>
        <v>1.5206107563142187E-40</v>
      </c>
      <c r="AY180" s="5">
        <f t="shared" si="147"/>
        <v>1.4716855375098089E-40</v>
      </c>
      <c r="AZ180" s="5">
        <f t="shared" si="147"/>
        <v>1.4235603187054049E-40</v>
      </c>
      <c r="BA180" s="5">
        <f t="shared" si="147"/>
        <v>1.376235099900995E-40</v>
      </c>
      <c r="BB180" s="5">
        <f t="shared" si="147"/>
        <v>1.329709881096585E-40</v>
      </c>
      <c r="BC180" s="5">
        <f t="shared" si="147"/>
        <v>1.2839846622921808E-40</v>
      </c>
      <c r="BD180" s="5">
        <f t="shared" si="147"/>
        <v>1.2390594434877709E-40</v>
      </c>
      <c r="BE180" s="5">
        <f t="shared" si="147"/>
        <v>1.1949342246833613E-40</v>
      </c>
      <c r="BF180" s="5">
        <f t="shared" si="147"/>
        <v>1.1516090058789516E-40</v>
      </c>
      <c r="BG180" s="5">
        <f t="shared" si="146"/>
        <v>1.109083787074547E-40</v>
      </c>
      <c r="BH180" s="5">
        <f t="shared" si="146"/>
        <v>1.0673585682701374E-40</v>
      </c>
      <c r="BI180" s="5">
        <f t="shared" si="146"/>
        <v>1.0264333494657277E-40</v>
      </c>
      <c r="BJ180" s="5">
        <f t="shared" si="146"/>
        <v>9.8630813066131821E-41</v>
      </c>
      <c r="BK180" s="5">
        <f t="shared" si="146"/>
        <v>9.4698291185691329E-41</v>
      </c>
      <c r="BL180" s="5">
        <f t="shared" si="146"/>
        <v>9.0845769305250375E-41</v>
      </c>
      <c r="BM180" s="5">
        <f t="shared" si="146"/>
        <v>8.7073247424809427E-41</v>
      </c>
      <c r="BN180" s="5">
        <f t="shared" si="146"/>
        <v>8.3380725544368915E-41</v>
      </c>
      <c r="BO180" s="5">
        <f t="shared" si="146"/>
        <v>7.976820366392797E-41</v>
      </c>
      <c r="BP180" s="5">
        <f t="shared" si="146"/>
        <v>7.6235681783487022E-41</v>
      </c>
      <c r="BQ180" s="5">
        <f t="shared" si="146"/>
        <v>7.2783159903046081E-41</v>
      </c>
      <c r="BR180" s="5">
        <f t="shared" si="146"/>
        <v>6.9410638022605554E-41</v>
      </c>
      <c r="BS180" s="5">
        <f t="shared" si="146"/>
        <v>6.6118116142164615E-41</v>
      </c>
      <c r="BT180" s="5">
        <f t="shared" si="146"/>
        <v>6.2905594261723683E-41</v>
      </c>
      <c r="BU180" s="5">
        <f t="shared" si="146"/>
        <v>5.9773072381282748E-41</v>
      </c>
      <c r="BV180" s="5">
        <f t="shared" si="143"/>
        <v>5.6720550500842196E-41</v>
      </c>
      <c r="BW180" s="5">
        <f t="shared" si="143"/>
        <v>5.3748028620401621E-41</v>
      </c>
      <c r="BX180" s="5">
        <f t="shared" si="143"/>
        <v>5.0855506739960685E-41</v>
      </c>
      <c r="BY180" s="5">
        <f t="shared" si="143"/>
        <v>4.8042984859519766E-41</v>
      </c>
      <c r="BZ180" s="5">
        <f t="shared" si="143"/>
        <v>4.5310462979079164E-41</v>
      </c>
      <c r="CA180" s="5">
        <f t="shared" si="143"/>
        <v>4.2657941098638238E-41</v>
      </c>
      <c r="CB180" s="5">
        <f t="shared" si="143"/>
        <v>4.0085419218197318E-41</v>
      </c>
      <c r="CC180" s="5">
        <f t="shared" si="143"/>
        <v>3.7592897337756405E-41</v>
      </c>
      <c r="CD180" s="5">
        <f t="shared" si="143"/>
        <v>3.5180375457315785E-41</v>
      </c>
      <c r="CE180" s="5">
        <f t="shared" si="143"/>
        <v>3.2847853576874869E-41</v>
      </c>
      <c r="CF180" s="5">
        <f t="shared" si="143"/>
        <v>3.0595331696433961E-41</v>
      </c>
      <c r="CG180" s="5">
        <f t="shared" si="143"/>
        <v>2.8422809815993319E-41</v>
      </c>
      <c r="CH180" s="5">
        <f t="shared" si="143"/>
        <v>2.6330287935552409E-41</v>
      </c>
      <c r="CI180" s="5">
        <f t="shared" si="143"/>
        <v>2.431776605511151E-41</v>
      </c>
      <c r="CJ180" s="5">
        <f t="shared" si="143"/>
        <v>2.2385244174670612E-41</v>
      </c>
      <c r="CK180" s="5">
        <f t="shared" si="143"/>
        <v>2.0532722294229938E-41</v>
      </c>
      <c r="CL180" s="5">
        <f t="shared" si="142"/>
        <v>1.8760200413789044E-41</v>
      </c>
      <c r="CM180" s="5">
        <f t="shared" si="142"/>
        <v>1.7067678533348154E-41</v>
      </c>
      <c r="CN180" s="5">
        <f t="shared" si="142"/>
        <v>1.545515665290727E-41</v>
      </c>
      <c r="CO180" s="5">
        <f t="shared" si="142"/>
        <v>1.3922634772466569E-41</v>
      </c>
      <c r="CP180" s="5">
        <f t="shared" si="142"/>
        <v>1.2470112892025686E-41</v>
      </c>
      <c r="CQ180" s="5">
        <f t="shared" si="142"/>
        <v>1.1097591011584809E-41</v>
      </c>
      <c r="CR180" s="5">
        <f t="shared" si="142"/>
        <v>9.8050691311439349E-42</v>
      </c>
      <c r="CS180" s="5">
        <f t="shared" si="142"/>
        <v>8.5925472507032093E-42</v>
      </c>
      <c r="CT180" s="5">
        <f t="shared" si="142"/>
        <v>7.4600253702623374E-42</v>
      </c>
      <c r="CU180" s="5">
        <f t="shared" si="142"/>
        <v>6.4075034898214709E-42</v>
      </c>
      <c r="CV180" s="5">
        <f t="shared" si="142"/>
        <v>5.4349816093807212E-42</v>
      </c>
      <c r="CW180" s="5">
        <f t="shared" si="142"/>
        <v>4.5424597289398557E-42</v>
      </c>
      <c r="CX180" s="5">
        <f t="shared" si="142"/>
        <v>3.729937848498995E-42</v>
      </c>
      <c r="CY180" s="5">
        <f t="shared" si="142"/>
        <v>2.9974159680581403E-42</v>
      </c>
      <c r="CZ180" s="5">
        <f t="shared" si="142"/>
        <v>2.3448940876173642E-42</v>
      </c>
      <c r="DA180" s="5">
        <f t="shared" si="135"/>
        <v>1.7723722071765099E-42</v>
      </c>
      <c r="DB180" s="5">
        <f t="shared" si="135"/>
        <v>1.2798503267356613E-42</v>
      </c>
      <c r="DC180" s="5">
        <f t="shared" si="135"/>
        <v>8.673284462948179E-43</v>
      </c>
      <c r="DD180" s="5">
        <f t="shared" si="135"/>
        <v>5.3480656585401496E-43</v>
      </c>
      <c r="DE180" s="5">
        <f t="shared" si="135"/>
        <v>2.8228468541317248E-43</v>
      </c>
      <c r="DF180" s="5">
        <f t="shared" si="135"/>
        <v>1.0976280497233537E-43</v>
      </c>
      <c r="DG180" s="5">
        <f t="shared" si="135"/>
        <v>1.7240924531509881E-44</v>
      </c>
      <c r="DH180" s="5">
        <f t="shared" si="135"/>
        <v>4.7190440906737481E-45</v>
      </c>
    </row>
    <row r="181" spans="2:112" x14ac:dyDescent="0.25">
      <c r="B181" s="5">
        <f>'goccia (22)'!S18</f>
        <v>6.7139609217790477E-19</v>
      </c>
      <c r="D181">
        <f t="shared" si="131"/>
        <v>227</v>
      </c>
      <c r="E181" s="5">
        <f t="shared" si="124"/>
        <v>6.7139609217790477E-19</v>
      </c>
      <c r="F181" s="107">
        <f t="shared" si="125"/>
        <v>6.7139609217790479</v>
      </c>
      <c r="G181" s="35"/>
      <c r="H181" s="100">
        <f t="shared" si="126"/>
        <v>1.6784902304447619E-19</v>
      </c>
      <c r="I181" s="35"/>
      <c r="J181" s="6"/>
      <c r="L181" s="5">
        <f t="shared" si="145"/>
        <v>3.1858762364224231E-40</v>
      </c>
      <c r="M181" s="5">
        <f t="shared" si="145"/>
        <v>3.114880144244516E-40</v>
      </c>
      <c r="N181" s="5">
        <f t="shared" si="145"/>
        <v>3.0446840520666174E-40</v>
      </c>
      <c r="O181" s="5">
        <f t="shared" si="145"/>
        <v>2.9752879598887104E-40</v>
      </c>
      <c r="P181" s="5">
        <f t="shared" si="145"/>
        <v>2.9066918677108033E-40</v>
      </c>
      <c r="Q181" s="5">
        <f t="shared" si="145"/>
        <v>2.838895775532896E-40</v>
      </c>
      <c r="R181" s="5">
        <f t="shared" si="145"/>
        <v>2.7718996833549972E-40</v>
      </c>
      <c r="S181" s="5">
        <f t="shared" si="145"/>
        <v>2.7057035911770901E-40</v>
      </c>
      <c r="T181" s="5">
        <f t="shared" si="145"/>
        <v>2.6403074989991832E-40</v>
      </c>
      <c r="U181" s="5">
        <f t="shared" si="145"/>
        <v>2.5757114068212763E-40</v>
      </c>
      <c r="V181" s="5">
        <f t="shared" si="145"/>
        <v>2.5119153146433773E-40</v>
      </c>
      <c r="W181" s="5">
        <f t="shared" si="145"/>
        <v>2.44891922246547E-40</v>
      </c>
      <c r="X181" s="5">
        <f t="shared" si="145"/>
        <v>2.3867231302875635E-40</v>
      </c>
      <c r="Y181" s="5">
        <f t="shared" si="145"/>
        <v>2.3253270381096567E-40</v>
      </c>
      <c r="Z181" s="5">
        <f t="shared" si="145"/>
        <v>2.2647309459317572E-40</v>
      </c>
      <c r="AA181" s="5">
        <f t="shared" si="145"/>
        <v>2.2049348537538502E-40</v>
      </c>
      <c r="AB181" s="5">
        <f t="shared" si="144"/>
        <v>2.1459387615759435E-40</v>
      </c>
      <c r="AC181" s="5">
        <f t="shared" si="144"/>
        <v>2.087742669398044E-40</v>
      </c>
      <c r="AD181" s="5">
        <f t="shared" si="144"/>
        <v>2.0303465772201374E-40</v>
      </c>
      <c r="AE181" s="5">
        <f t="shared" si="144"/>
        <v>1.9737504850422307E-40</v>
      </c>
      <c r="AF181" s="5">
        <f t="shared" si="144"/>
        <v>1.9179543928643238E-40</v>
      </c>
      <c r="AG181" s="5">
        <f t="shared" si="144"/>
        <v>1.8629583006864241E-40</v>
      </c>
      <c r="AH181" s="5">
        <f t="shared" si="144"/>
        <v>1.8087622085085174E-40</v>
      </c>
      <c r="AI181" s="5">
        <f t="shared" si="144"/>
        <v>1.7553661163306109E-40</v>
      </c>
      <c r="AJ181" s="5">
        <f t="shared" si="144"/>
        <v>1.7027700241527043E-40</v>
      </c>
      <c r="AK181" s="5">
        <f t="shared" si="144"/>
        <v>1.6509739319748041E-40</v>
      </c>
      <c r="AL181" s="5">
        <f t="shared" si="144"/>
        <v>1.5999778397968976E-40</v>
      </c>
      <c r="AM181" s="5">
        <f t="shared" si="144"/>
        <v>1.5497817476189912E-40</v>
      </c>
      <c r="AN181" s="5">
        <f t="shared" si="144"/>
        <v>1.5003856554410908E-40</v>
      </c>
      <c r="AO181" s="5">
        <f t="shared" si="144"/>
        <v>1.4517895632631843E-40</v>
      </c>
      <c r="AP181" s="5">
        <f t="shared" si="144"/>
        <v>1.4039934710852779E-40</v>
      </c>
      <c r="AQ181" s="5">
        <f t="shared" si="147"/>
        <v>1.3569973789073716E-40</v>
      </c>
      <c r="AR181" s="5">
        <f t="shared" si="147"/>
        <v>1.310801286729471E-40</v>
      </c>
      <c r="AS181" s="5">
        <f t="shared" si="147"/>
        <v>1.2654051945515646E-40</v>
      </c>
      <c r="AT181" s="5">
        <f t="shared" si="147"/>
        <v>1.2208091023736585E-40</v>
      </c>
      <c r="AU181" s="5">
        <f t="shared" si="147"/>
        <v>1.1770130101957522E-40</v>
      </c>
      <c r="AV181" s="5">
        <f t="shared" si="147"/>
        <v>1.1340169180178513E-40</v>
      </c>
      <c r="AW181" s="5">
        <f t="shared" si="147"/>
        <v>1.0918208258399449E-40</v>
      </c>
      <c r="AX181" s="5">
        <f t="shared" si="147"/>
        <v>1.0504247336620388E-40</v>
      </c>
      <c r="AY181" s="5">
        <f t="shared" si="147"/>
        <v>1.0098286414841328E-40</v>
      </c>
      <c r="AZ181" s="5">
        <f t="shared" si="147"/>
        <v>9.7003254930623154E-41</v>
      </c>
      <c r="BA181" s="5">
        <f t="shared" si="147"/>
        <v>9.3103645712832546E-41</v>
      </c>
      <c r="BB181" s="5">
        <f t="shared" si="147"/>
        <v>8.9284036495041943E-41</v>
      </c>
      <c r="BC181" s="5">
        <f t="shared" si="147"/>
        <v>8.5544427277251796E-41</v>
      </c>
      <c r="BD181" s="5">
        <f t="shared" si="147"/>
        <v>8.1884818059461197E-41</v>
      </c>
      <c r="BE181" s="5">
        <f t="shared" si="147"/>
        <v>7.8305208841670594E-41</v>
      </c>
      <c r="BF181" s="5">
        <f t="shared" si="147"/>
        <v>7.4805599623880008E-41</v>
      </c>
      <c r="BG181" s="5">
        <f t="shared" si="146"/>
        <v>7.1385990406089836E-41</v>
      </c>
      <c r="BH181" s="5">
        <f t="shared" si="146"/>
        <v>6.8046381188299243E-41</v>
      </c>
      <c r="BI181" s="5">
        <f t="shared" si="146"/>
        <v>6.4786771970508657E-41</v>
      </c>
      <c r="BJ181" s="5">
        <f t="shared" si="146"/>
        <v>6.1607162752718087E-41</v>
      </c>
      <c r="BK181" s="5">
        <f t="shared" si="146"/>
        <v>5.8507553534927881E-41</v>
      </c>
      <c r="BL181" s="5">
        <f t="shared" si="146"/>
        <v>5.5487944317137304E-41</v>
      </c>
      <c r="BM181" s="5">
        <f t="shared" si="146"/>
        <v>5.2548335099346733E-41</v>
      </c>
      <c r="BN181" s="5">
        <f t="shared" si="146"/>
        <v>4.9688725881556506E-41</v>
      </c>
      <c r="BO181" s="5">
        <f t="shared" si="146"/>
        <v>4.6909116663765929E-41</v>
      </c>
      <c r="BP181" s="5">
        <f t="shared" si="146"/>
        <v>4.4209507445975368E-41</v>
      </c>
      <c r="BQ181" s="5">
        <f t="shared" si="146"/>
        <v>4.1589898228184809E-41</v>
      </c>
      <c r="BR181" s="5">
        <f t="shared" si="146"/>
        <v>3.9050289010394552E-41</v>
      </c>
      <c r="BS181" s="5">
        <f t="shared" si="146"/>
        <v>3.6590679792603996E-41</v>
      </c>
      <c r="BT181" s="5">
        <f t="shared" si="146"/>
        <v>3.4211070574813442E-41</v>
      </c>
      <c r="BU181" s="5">
        <f t="shared" si="146"/>
        <v>3.1911461357022894E-41</v>
      </c>
      <c r="BV181" s="5">
        <f t="shared" si="143"/>
        <v>2.9691852139232612E-41</v>
      </c>
      <c r="BW181" s="5">
        <f t="shared" si="143"/>
        <v>2.7552242921442317E-41</v>
      </c>
      <c r="BX181" s="5">
        <f t="shared" si="143"/>
        <v>2.5492633703651764E-41</v>
      </c>
      <c r="BY181" s="5">
        <f t="shared" si="143"/>
        <v>2.3513024485861217E-41</v>
      </c>
      <c r="BZ181" s="5">
        <f t="shared" si="143"/>
        <v>2.1613415268070901E-41</v>
      </c>
      <c r="CA181" s="5">
        <f t="shared" si="143"/>
        <v>1.9793806050280357E-41</v>
      </c>
      <c r="CB181" s="5">
        <f t="shared" si="143"/>
        <v>1.8054196832489817E-41</v>
      </c>
      <c r="CC181" s="5">
        <f t="shared" si="143"/>
        <v>1.6394587614699281E-41</v>
      </c>
      <c r="CD181" s="5">
        <f t="shared" si="143"/>
        <v>1.4814978396908938E-41</v>
      </c>
      <c r="CE181" s="5">
        <f t="shared" si="143"/>
        <v>1.3315369179118403E-41</v>
      </c>
      <c r="CF181" s="5">
        <f t="shared" si="143"/>
        <v>1.1895759961327874E-41</v>
      </c>
      <c r="CG181" s="5">
        <f t="shared" si="143"/>
        <v>1.0556150743537509E-41</v>
      </c>
      <c r="CH181" s="5">
        <f t="shared" si="143"/>
        <v>9.2965415257469805E-42</v>
      </c>
      <c r="CI181" s="5">
        <f t="shared" si="143"/>
        <v>8.1169323079564589E-42</v>
      </c>
      <c r="CJ181" s="5">
        <f t="shared" si="143"/>
        <v>7.0173230901659414E-42</v>
      </c>
      <c r="CK181" s="5">
        <f t="shared" si="143"/>
        <v>5.997713872375549E-42</v>
      </c>
      <c r="CL181" s="5">
        <f t="shared" si="142"/>
        <v>5.0581046545850327E-42</v>
      </c>
      <c r="CM181" s="5">
        <f t="shared" si="142"/>
        <v>4.1984954367945223E-42</v>
      </c>
      <c r="CN181" s="5">
        <f t="shared" si="142"/>
        <v>3.4188862190040166E-42</v>
      </c>
      <c r="CO181" s="5">
        <f t="shared" si="142"/>
        <v>2.7192770012135965E-42</v>
      </c>
      <c r="CP181" s="5">
        <f t="shared" si="142"/>
        <v>2.0996677834230923E-42</v>
      </c>
      <c r="CQ181" s="5">
        <f t="shared" si="142"/>
        <v>1.5600585656325934E-42</v>
      </c>
      <c r="CR181" s="5">
        <f t="shared" si="142"/>
        <v>1.1004493478420997E-42</v>
      </c>
      <c r="CS181" s="5">
        <f t="shared" si="142"/>
        <v>7.2084013005165225E-43</v>
      </c>
      <c r="CT181" s="5">
        <f t="shared" si="142"/>
        <v>4.2123091226115975E-43</v>
      </c>
      <c r="CU181" s="5">
        <f t="shared" si="142"/>
        <v>2.0162169447067246E-43</v>
      </c>
      <c r="CV181" s="5">
        <f t="shared" si="142"/>
        <v>6.201247668020249E-44</v>
      </c>
      <c r="CW181" s="5">
        <f t="shared" si="142"/>
        <v>2.4032588897162122E-45</v>
      </c>
      <c r="CX181" s="5">
        <f t="shared" si="142"/>
        <v>2.2794041099235244E-44</v>
      </c>
      <c r="CY181" s="5">
        <f t="shared" si="142"/>
        <v>1.2318482330875958E-43</v>
      </c>
      <c r="CZ181" s="5">
        <f t="shared" si="142"/>
        <v>3.0357560551826271E-43</v>
      </c>
      <c r="DA181" s="5">
        <f t="shared" si="135"/>
        <v>5.6396638772778805E-43</v>
      </c>
      <c r="DB181" s="5">
        <f t="shared" si="135"/>
        <v>9.0435716993731877E-43</v>
      </c>
      <c r="DC181" s="5">
        <f t="shared" si="135"/>
        <v>1.3247479521468547E-42</v>
      </c>
      <c r="DD181" s="5">
        <f t="shared" si="135"/>
        <v>1.8251387343563308E-42</v>
      </c>
      <c r="DE181" s="5">
        <f t="shared" si="135"/>
        <v>2.4055295165658678E-42</v>
      </c>
      <c r="DF181" s="5">
        <f t="shared" si="135"/>
        <v>3.0659202987754099E-42</v>
      </c>
      <c r="DG181" s="5">
        <f t="shared" si="135"/>
        <v>3.8063110809848636E-42</v>
      </c>
      <c r="DH181" s="5">
        <f t="shared" ref="BY181:DH189" si="148">IF($E181=0, 0, ($E181/ROUND($E181/DH$3,0)-DH$3)^2)</f>
        <v>4.6267018631944068E-42</v>
      </c>
    </row>
    <row r="182" spans="2:112" x14ac:dyDescent="0.25">
      <c r="B182" s="5">
        <f>'goccia (22)'!S19</f>
        <v>6.9215706204880472E-19</v>
      </c>
      <c r="D182">
        <f t="shared" si="131"/>
        <v>228</v>
      </c>
      <c r="E182" s="5">
        <f t="shared" si="124"/>
        <v>6.9215706204880472E-19</v>
      </c>
      <c r="F182" s="107">
        <f t="shared" si="125"/>
        <v>6.9215706204880476</v>
      </c>
      <c r="G182" s="35"/>
      <c r="H182" s="100">
        <f t="shared" si="126"/>
        <v>1.3843141240976094E-19</v>
      </c>
      <c r="I182" s="35"/>
      <c r="J182" s="6"/>
      <c r="L182" s="5">
        <f t="shared" si="145"/>
        <v>1.3383221883303312E-40</v>
      </c>
      <c r="M182" s="5">
        <f t="shared" si="145"/>
        <v>1.384996538691289E-40</v>
      </c>
      <c r="N182" s="5">
        <f t="shared" si="145"/>
        <v>1.4324708890522412E-40</v>
      </c>
      <c r="O182" s="5">
        <f t="shared" si="145"/>
        <v>1.4807452394131989E-40</v>
      </c>
      <c r="P182" s="5">
        <f t="shared" si="145"/>
        <v>1.5298195897741567E-40</v>
      </c>
      <c r="Q182" s="5">
        <f t="shared" si="145"/>
        <v>1.5796939401351147E-40</v>
      </c>
      <c r="R182" s="5">
        <f t="shared" si="145"/>
        <v>1.6303682904960665E-40</v>
      </c>
      <c r="S182" s="5">
        <f t="shared" si="145"/>
        <v>1.6818426408570245E-40</v>
      </c>
      <c r="T182" s="5">
        <f t="shared" si="145"/>
        <v>1.7341169912179823E-40</v>
      </c>
      <c r="U182" s="5">
        <f t="shared" si="145"/>
        <v>1.7871913415789405E-40</v>
      </c>
      <c r="V182" s="5">
        <f t="shared" si="145"/>
        <v>1.8410656919398921E-40</v>
      </c>
      <c r="W182" s="5">
        <f t="shared" si="145"/>
        <v>1.8957400423008502E-40</v>
      </c>
      <c r="X182" s="5">
        <f t="shared" si="145"/>
        <v>1.9512143926618081E-40</v>
      </c>
      <c r="Y182" s="5">
        <f t="shared" si="145"/>
        <v>2.0074887430227662E-40</v>
      </c>
      <c r="Z182" s="5">
        <f t="shared" si="145"/>
        <v>2.0645630933837173E-40</v>
      </c>
      <c r="AA182" s="5">
        <f t="shared" si="145"/>
        <v>2.1224374437446756E-40</v>
      </c>
      <c r="AB182" s="5">
        <f t="shared" si="144"/>
        <v>2.1811117941056338E-40</v>
      </c>
      <c r="AC182" s="5">
        <f t="shared" si="144"/>
        <v>2.2405861444665849E-40</v>
      </c>
      <c r="AD182" s="5">
        <f t="shared" si="144"/>
        <v>2.3008604948275432E-40</v>
      </c>
      <c r="AE182" s="5">
        <f t="shared" si="144"/>
        <v>2.3619348451885014E-40</v>
      </c>
      <c r="AF182" s="5">
        <f t="shared" si="144"/>
        <v>3.6249363124409292E-40</v>
      </c>
      <c r="AG182" s="5">
        <f t="shared" si="144"/>
        <v>3.549179250392131E-40</v>
      </c>
      <c r="AH182" s="5">
        <f t="shared" si="144"/>
        <v>3.4742221883433236E-40</v>
      </c>
      <c r="AI182" s="5">
        <f t="shared" si="144"/>
        <v>3.4000651262945166E-40</v>
      </c>
      <c r="AJ182" s="5">
        <f t="shared" si="144"/>
        <v>3.3267080642457094E-40</v>
      </c>
      <c r="AK182" s="5">
        <f t="shared" si="144"/>
        <v>3.254151002196911E-40</v>
      </c>
      <c r="AL182" s="5">
        <f t="shared" si="144"/>
        <v>3.1823939401481039E-40</v>
      </c>
      <c r="AM182" s="5">
        <f t="shared" si="144"/>
        <v>3.1114368780992971E-40</v>
      </c>
      <c r="AN182" s="5">
        <f t="shared" si="144"/>
        <v>3.0412798160504983E-40</v>
      </c>
      <c r="AO182" s="5">
        <f t="shared" si="144"/>
        <v>2.9719227540016912E-40</v>
      </c>
      <c r="AP182" s="5">
        <f t="shared" si="144"/>
        <v>2.9033656919528844E-40</v>
      </c>
      <c r="AQ182" s="5">
        <f t="shared" si="147"/>
        <v>2.8356086299040775E-40</v>
      </c>
      <c r="AR182" s="5">
        <f t="shared" si="147"/>
        <v>2.7686515678552785E-40</v>
      </c>
      <c r="AS182" s="5">
        <f t="shared" si="147"/>
        <v>2.7024945058064717E-40</v>
      </c>
      <c r="AT182" s="5">
        <f t="shared" si="147"/>
        <v>2.6371374437576647E-40</v>
      </c>
      <c r="AU182" s="5">
        <f t="shared" si="147"/>
        <v>2.5725803817088577E-40</v>
      </c>
      <c r="AV182" s="5">
        <f t="shared" si="147"/>
        <v>2.5088233196600586E-40</v>
      </c>
      <c r="AW182" s="5">
        <f t="shared" si="147"/>
        <v>2.445866257611252E-40</v>
      </c>
      <c r="AX182" s="5">
        <f t="shared" si="147"/>
        <v>2.3837091955624449E-40</v>
      </c>
      <c r="AY182" s="5">
        <f t="shared" si="147"/>
        <v>2.3223521335136385E-40</v>
      </c>
      <c r="AZ182" s="5">
        <f t="shared" si="147"/>
        <v>2.2617950714648389E-40</v>
      </c>
      <c r="BA182" s="5">
        <f t="shared" si="147"/>
        <v>2.2020380094160322E-40</v>
      </c>
      <c r="BB182" s="5">
        <f t="shared" si="147"/>
        <v>2.1430809473672258E-40</v>
      </c>
      <c r="BC182" s="5">
        <f t="shared" si="147"/>
        <v>2.0849238853184261E-40</v>
      </c>
      <c r="BD182" s="5">
        <f t="shared" si="147"/>
        <v>2.0275668232696194E-40</v>
      </c>
      <c r="BE182" s="5">
        <f t="shared" si="147"/>
        <v>1.9710097612208126E-40</v>
      </c>
      <c r="BF182" s="5">
        <f t="shared" si="147"/>
        <v>1.915252699172006E-40</v>
      </c>
      <c r="BG182" s="5">
        <f t="shared" si="146"/>
        <v>1.8602956371232062E-40</v>
      </c>
      <c r="BH182" s="5">
        <f t="shared" si="146"/>
        <v>1.8061385750743998E-40</v>
      </c>
      <c r="BI182" s="5">
        <f t="shared" si="146"/>
        <v>1.7527815130255932E-40</v>
      </c>
      <c r="BJ182" s="5">
        <f t="shared" si="146"/>
        <v>1.7002244509767869E-40</v>
      </c>
      <c r="BK182" s="5">
        <f t="shared" si="146"/>
        <v>1.6484673889279868E-40</v>
      </c>
      <c r="BL182" s="5">
        <f t="shared" si="146"/>
        <v>1.5975103268791802E-40</v>
      </c>
      <c r="BM182" s="5">
        <f t="shared" si="146"/>
        <v>1.5473532648303739E-40</v>
      </c>
      <c r="BN182" s="5">
        <f t="shared" si="146"/>
        <v>1.4979962027815736E-40</v>
      </c>
      <c r="BO182" s="5">
        <f t="shared" si="146"/>
        <v>1.4494391407327672E-40</v>
      </c>
      <c r="BP182" s="5">
        <f t="shared" si="146"/>
        <v>1.4016820786839609E-40</v>
      </c>
      <c r="BQ182" s="5">
        <f t="shared" si="146"/>
        <v>1.3547250166351546E-40</v>
      </c>
      <c r="BR182" s="5">
        <f t="shared" si="146"/>
        <v>1.3085679545863539E-40</v>
      </c>
      <c r="BS182" s="5">
        <f t="shared" si="146"/>
        <v>1.2632108925375478E-40</v>
      </c>
      <c r="BT182" s="5">
        <f t="shared" si="146"/>
        <v>1.2186538304887416E-40</v>
      </c>
      <c r="BU182" s="5">
        <f t="shared" si="146"/>
        <v>1.1748967684399356E-40</v>
      </c>
      <c r="BV182" s="5">
        <f t="shared" si="143"/>
        <v>1.1319397063911346E-40</v>
      </c>
      <c r="BW182" s="5">
        <f t="shared" si="143"/>
        <v>1.0897826443423334E-40</v>
      </c>
      <c r="BX182" s="5">
        <f t="shared" si="143"/>
        <v>1.0484255822935274E-40</v>
      </c>
      <c r="BY182" s="5">
        <f t="shared" si="148"/>
        <v>1.0078685202447213E-40</v>
      </c>
      <c r="BZ182" s="5">
        <f t="shared" si="148"/>
        <v>9.681114581959199E-41</v>
      </c>
      <c r="CA182" s="5">
        <f t="shared" si="148"/>
        <v>9.2915439614711391E-41</v>
      </c>
      <c r="CB182" s="5">
        <f t="shared" si="148"/>
        <v>8.9099733409830777E-41</v>
      </c>
      <c r="CC182" s="5">
        <f t="shared" si="148"/>
        <v>8.5364027204950181E-41</v>
      </c>
      <c r="CD182" s="5">
        <f t="shared" si="148"/>
        <v>8.1708321000070019E-41</v>
      </c>
      <c r="CE182" s="5">
        <f t="shared" si="148"/>
        <v>7.8132614795189426E-41</v>
      </c>
      <c r="CF182" s="5">
        <f t="shared" si="148"/>
        <v>7.4636908590308828E-41</v>
      </c>
      <c r="CG182" s="5">
        <f t="shared" si="148"/>
        <v>7.1221202385428656E-41</v>
      </c>
      <c r="CH182" s="5">
        <f t="shared" si="148"/>
        <v>6.7885496180548062E-41</v>
      </c>
      <c r="CI182" s="5">
        <f t="shared" si="148"/>
        <v>6.4629789975667474E-41</v>
      </c>
      <c r="CJ182" s="5">
        <f t="shared" si="148"/>
        <v>6.1454083770786894E-41</v>
      </c>
      <c r="CK182" s="5">
        <f t="shared" si="148"/>
        <v>5.8358377565906686E-41</v>
      </c>
      <c r="CL182" s="5">
        <f t="shared" si="148"/>
        <v>5.5342671361026109E-41</v>
      </c>
      <c r="CM182" s="5">
        <f t="shared" si="148"/>
        <v>5.2406965156145537E-41</v>
      </c>
      <c r="CN182" s="5">
        <f t="shared" si="148"/>
        <v>4.9551258951264963E-41</v>
      </c>
      <c r="CO182" s="5">
        <f t="shared" si="148"/>
        <v>4.6775552746384731E-41</v>
      </c>
      <c r="CP182" s="5">
        <f t="shared" si="148"/>
        <v>4.4079846541504164E-41</v>
      </c>
      <c r="CQ182" s="5">
        <f t="shared" si="148"/>
        <v>4.1464140336623599E-41</v>
      </c>
      <c r="CR182" s="5">
        <f t="shared" si="148"/>
        <v>3.8928434131743041E-41</v>
      </c>
      <c r="CS182" s="5">
        <f t="shared" si="148"/>
        <v>3.6472727926862779E-41</v>
      </c>
      <c r="CT182" s="5">
        <f t="shared" si="148"/>
        <v>3.4097021721982224E-41</v>
      </c>
      <c r="CU182" s="5">
        <f t="shared" si="148"/>
        <v>3.1801315517101675E-41</v>
      </c>
      <c r="CV182" s="5">
        <f t="shared" si="148"/>
        <v>2.9585609312221393E-41</v>
      </c>
      <c r="CW182" s="5">
        <f t="shared" si="148"/>
        <v>2.7449903107340842E-41</v>
      </c>
      <c r="CX182" s="5">
        <f t="shared" si="148"/>
        <v>2.5394196902460298E-41</v>
      </c>
      <c r="CY182" s="5">
        <f t="shared" si="148"/>
        <v>2.3418490697579755E-41</v>
      </c>
      <c r="CZ182" s="5">
        <f t="shared" si="148"/>
        <v>2.1522784492699446E-41</v>
      </c>
      <c r="DA182" s="5">
        <f t="shared" si="148"/>
        <v>1.9707078287818909E-41</v>
      </c>
      <c r="DB182" s="5">
        <f t="shared" si="148"/>
        <v>1.7971372082938375E-41</v>
      </c>
      <c r="DC182" s="5">
        <f t="shared" si="148"/>
        <v>1.6315665878057849E-41</v>
      </c>
      <c r="DD182" s="5">
        <f t="shared" si="148"/>
        <v>1.473995967317751E-41</v>
      </c>
      <c r="DE182" s="5">
        <f t="shared" si="148"/>
        <v>1.3244253468296984E-41</v>
      </c>
      <c r="DF182" s="5">
        <f t="shared" si="148"/>
        <v>1.1828547263416462E-41</v>
      </c>
      <c r="DG182" s="5">
        <f t="shared" si="148"/>
        <v>1.0492841058536102E-41</v>
      </c>
      <c r="DH182" s="5">
        <f t="shared" si="148"/>
        <v>9.2371348536555821E-42</v>
      </c>
    </row>
    <row r="183" spans="2:112" x14ac:dyDescent="0.25">
      <c r="B183" s="5">
        <f>'goccia (23)'!M16</f>
        <v>1.3199054546409987E-18</v>
      </c>
      <c r="D183">
        <f t="shared" si="131"/>
        <v>231</v>
      </c>
      <c r="E183" s="5">
        <f t="shared" si="124"/>
        <v>1.3199054546409987E-18</v>
      </c>
      <c r="F183" s="107">
        <f t="shared" si="125"/>
        <v>13.199054546409988</v>
      </c>
      <c r="G183" s="35"/>
      <c r="H183" s="100">
        <f t="shared" si="126"/>
        <v>1.4665616162677764E-19</v>
      </c>
      <c r="I183" s="35"/>
      <c r="J183" s="6"/>
      <c r="L183" s="5">
        <f t="shared" si="145"/>
        <v>1.1181255066234304E-41</v>
      </c>
      <c r="M183" s="5">
        <f t="shared" si="145"/>
        <v>1.2558790415523291E-41</v>
      </c>
      <c r="N183" s="5">
        <f t="shared" si="145"/>
        <v>1.4016325764812104E-41</v>
      </c>
      <c r="O183" s="5">
        <f t="shared" si="145"/>
        <v>1.5553861114101092E-41</v>
      </c>
      <c r="P183" s="5">
        <f t="shared" si="145"/>
        <v>1.7171396463390086E-41</v>
      </c>
      <c r="Q183" s="5">
        <f t="shared" si="145"/>
        <v>1.8868931812679085E-41</v>
      </c>
      <c r="R183" s="5">
        <f t="shared" si="145"/>
        <v>2.0646467161967871E-41</v>
      </c>
      <c r="S183" s="5">
        <f t="shared" si="145"/>
        <v>2.2504002511256872E-41</v>
      </c>
      <c r="T183" s="5">
        <f t="shared" si="145"/>
        <v>2.4441537860545876E-41</v>
      </c>
      <c r="U183" s="5">
        <f t="shared" si="145"/>
        <v>2.645907320983489E-41</v>
      </c>
      <c r="V183" s="5">
        <f t="shared" si="145"/>
        <v>2.8556608559123647E-41</v>
      </c>
      <c r="W183" s="5">
        <f t="shared" si="145"/>
        <v>3.0734143908412659E-41</v>
      </c>
      <c r="X183" s="5">
        <f t="shared" si="145"/>
        <v>3.2991679257701679E-41</v>
      </c>
      <c r="Y183" s="5">
        <f t="shared" si="145"/>
        <v>3.53292146069907E-41</v>
      </c>
      <c r="Z183" s="5">
        <f t="shared" si="145"/>
        <v>3.7746749956279432E-41</v>
      </c>
      <c r="AA183" s="5">
        <f t="shared" si="145"/>
        <v>4.0244285305568455E-41</v>
      </c>
      <c r="AB183" s="5">
        <f t="shared" si="144"/>
        <v>4.2821820654857486E-41</v>
      </c>
      <c r="AC183" s="5">
        <f t="shared" si="144"/>
        <v>4.5479356004146192E-41</v>
      </c>
      <c r="AD183" s="5">
        <f t="shared" si="144"/>
        <v>4.8216891353435225E-41</v>
      </c>
      <c r="AE183" s="5">
        <f t="shared" si="144"/>
        <v>5.1034426702724255E-41</v>
      </c>
      <c r="AF183" s="5">
        <f t="shared" si="144"/>
        <v>5.3931962052013302E-41</v>
      </c>
      <c r="AG183" s="5">
        <f t="shared" si="144"/>
        <v>5.6909497401301978E-41</v>
      </c>
      <c r="AH183" s="5">
        <f t="shared" si="144"/>
        <v>5.9967032750591018E-41</v>
      </c>
      <c r="AI183" s="5">
        <f t="shared" si="144"/>
        <v>6.3104568099880075E-41</v>
      </c>
      <c r="AJ183" s="5">
        <f t="shared" si="144"/>
        <v>6.6322103449169117E-41</v>
      </c>
      <c r="AK183" s="5">
        <f t="shared" si="144"/>
        <v>6.9619638798457779E-41</v>
      </c>
      <c r="AL183" s="5">
        <f t="shared" si="144"/>
        <v>7.2997174147746835E-41</v>
      </c>
      <c r="AM183" s="5">
        <f t="shared" si="144"/>
        <v>9.1933230807535953E-41</v>
      </c>
      <c r="AN183" s="5">
        <f t="shared" si="144"/>
        <v>8.8137958075486356E-41</v>
      </c>
      <c r="AO183" s="5">
        <f t="shared" si="144"/>
        <v>8.4422685343436287E-41</v>
      </c>
      <c r="AP183" s="5">
        <f t="shared" si="144"/>
        <v>8.0787412611386235E-41</v>
      </c>
      <c r="AQ183" s="5">
        <f t="shared" si="147"/>
        <v>7.7232139879336179E-41</v>
      </c>
      <c r="AR183" s="5">
        <f t="shared" si="147"/>
        <v>7.3756867147286547E-41</v>
      </c>
      <c r="AS183" s="5">
        <f t="shared" si="147"/>
        <v>7.0361594415236505E-41</v>
      </c>
      <c r="AT183" s="5">
        <f t="shared" si="147"/>
        <v>6.7046321683186458E-41</v>
      </c>
      <c r="AU183" s="5">
        <f t="shared" si="147"/>
        <v>6.3811048951136419E-41</v>
      </c>
      <c r="AV183" s="5">
        <f t="shared" si="147"/>
        <v>6.0655776219086763E-41</v>
      </c>
      <c r="AW183" s="5">
        <f t="shared" si="147"/>
        <v>5.7580503487036716E-41</v>
      </c>
      <c r="AX183" s="5">
        <f t="shared" si="147"/>
        <v>5.4585230754986686E-41</v>
      </c>
      <c r="AY183" s="5">
        <f t="shared" si="147"/>
        <v>5.1669958022936662E-41</v>
      </c>
      <c r="AZ183" s="5">
        <f t="shared" si="147"/>
        <v>4.8834685290886972E-41</v>
      </c>
      <c r="BA183" s="5">
        <f t="shared" si="147"/>
        <v>4.6079412558836951E-41</v>
      </c>
      <c r="BB183" s="5">
        <f t="shared" si="147"/>
        <v>4.3404139826786927E-41</v>
      </c>
      <c r="BC183" s="5">
        <f t="shared" si="147"/>
        <v>4.0808867094737216E-41</v>
      </c>
      <c r="BD183" s="5">
        <f t="shared" si="147"/>
        <v>3.8293594362687195E-41</v>
      </c>
      <c r="BE183" s="5">
        <f t="shared" si="147"/>
        <v>3.5858321630637181E-41</v>
      </c>
      <c r="BF183" s="5">
        <f t="shared" si="147"/>
        <v>3.3503048898587173E-41</v>
      </c>
      <c r="BG183" s="5">
        <f t="shared" si="146"/>
        <v>3.1227776166537437E-41</v>
      </c>
      <c r="BH183" s="5">
        <f t="shared" si="146"/>
        <v>2.9032503434487427E-41</v>
      </c>
      <c r="BI183" s="5">
        <f t="shared" si="146"/>
        <v>2.6917230702437424E-41</v>
      </c>
      <c r="BJ183" s="5">
        <f t="shared" si="146"/>
        <v>2.4881957970387428E-41</v>
      </c>
      <c r="BK183" s="5">
        <f t="shared" si="146"/>
        <v>2.2926685238337665E-41</v>
      </c>
      <c r="BL183" s="5">
        <f t="shared" si="146"/>
        <v>2.1051412506287669E-41</v>
      </c>
      <c r="BM183" s="5">
        <f t="shared" si="146"/>
        <v>1.9256139774237677E-41</v>
      </c>
      <c r="BN183" s="5">
        <f t="shared" si="146"/>
        <v>1.754086704218789E-41</v>
      </c>
      <c r="BO183" s="5">
        <f t="shared" si="146"/>
        <v>1.5905594310137901E-41</v>
      </c>
      <c r="BP183" s="5">
        <f t="shared" si="146"/>
        <v>1.4350321578087917E-41</v>
      </c>
      <c r="BQ183" s="5">
        <f t="shared" si="146"/>
        <v>1.2875048846037936E-41</v>
      </c>
      <c r="BR183" s="5">
        <f t="shared" si="146"/>
        <v>1.1479776113988125E-41</v>
      </c>
      <c r="BS183" s="5">
        <f t="shared" si="146"/>
        <v>1.0164503381938144E-41</v>
      </c>
      <c r="BT183" s="5">
        <f t="shared" si="146"/>
        <v>8.9292306498881708E-42</v>
      </c>
      <c r="BU183" s="5">
        <f t="shared" si="146"/>
        <v>7.7739579178382024E-42</v>
      </c>
      <c r="BV183" s="5">
        <f t="shared" si="143"/>
        <v>6.6986851857883631E-42</v>
      </c>
      <c r="BW183" s="5">
        <f t="shared" si="143"/>
        <v>5.7034124537385112E-42</v>
      </c>
      <c r="BX183" s="5">
        <f t="shared" si="143"/>
        <v>4.7881397216885392E-42</v>
      </c>
      <c r="BY183" s="5">
        <f t="shared" si="148"/>
        <v>3.9528669896385725E-42</v>
      </c>
      <c r="BZ183" s="5">
        <f t="shared" si="148"/>
        <v>3.1975942575886978E-42</v>
      </c>
      <c r="CA183" s="5">
        <f t="shared" si="148"/>
        <v>2.5223215255387319E-42</v>
      </c>
      <c r="CB183" s="5">
        <f t="shared" si="148"/>
        <v>1.9270487934887717E-42</v>
      </c>
      <c r="CC183" s="5">
        <f t="shared" si="148"/>
        <v>1.4117760614388169E-42</v>
      </c>
      <c r="CD183" s="5">
        <f t="shared" si="148"/>
        <v>9.7650332938891486E-43</v>
      </c>
      <c r="CE183" s="5">
        <f t="shared" si="148"/>
        <v>6.2123059733896102E-43</v>
      </c>
      <c r="CF183" s="5">
        <f t="shared" si="148"/>
        <v>3.459578652890124E-43</v>
      </c>
      <c r="CG183" s="5">
        <f t="shared" si="148"/>
        <v>1.506851332390878E-43</v>
      </c>
      <c r="CH183" s="5">
        <f t="shared" si="148"/>
        <v>3.5412401189140206E-44</v>
      </c>
      <c r="CI183" s="5">
        <f t="shared" si="148"/>
        <v>1.3966913919791534E-46</v>
      </c>
      <c r="CJ183" s="5">
        <f t="shared" si="148"/>
        <v>4.486693708926094E-44</v>
      </c>
      <c r="CK183" s="5">
        <f t="shared" si="148"/>
        <v>1.6959420503930944E-43</v>
      </c>
      <c r="CL183" s="5">
        <f t="shared" si="148"/>
        <v>3.7432147298937343E-43</v>
      </c>
      <c r="CM183" s="5">
        <f t="shared" si="148"/>
        <v>6.5904874093944282E-43</v>
      </c>
      <c r="CN183" s="5">
        <f t="shared" si="148"/>
        <v>1.0237760088895175E-42</v>
      </c>
      <c r="CO183" s="5">
        <f t="shared" si="148"/>
        <v>1.4685032768395391E-42</v>
      </c>
      <c r="CP183" s="5">
        <f t="shared" si="148"/>
        <v>1.9932305447896148E-42</v>
      </c>
      <c r="CQ183" s="5">
        <f t="shared" si="148"/>
        <v>2.5979578127396955E-42</v>
      </c>
      <c r="CR183" s="5">
        <f t="shared" si="148"/>
        <v>3.2826850806897819E-42</v>
      </c>
      <c r="CS183" s="5">
        <f t="shared" si="148"/>
        <v>4.0474123486397767E-42</v>
      </c>
      <c r="CT183" s="5">
        <f t="shared" si="148"/>
        <v>4.8921396165898636E-42</v>
      </c>
      <c r="CU183" s="5">
        <f t="shared" si="148"/>
        <v>5.8168668845399558E-42</v>
      </c>
      <c r="CV183" s="5">
        <f t="shared" si="148"/>
        <v>6.8215941524899279E-42</v>
      </c>
      <c r="CW183" s="5">
        <f t="shared" si="148"/>
        <v>7.9063214204400225E-42</v>
      </c>
      <c r="CX183" s="5">
        <f t="shared" si="148"/>
        <v>9.0710486883901212E-42</v>
      </c>
      <c r="CY183" s="5">
        <f t="shared" si="148"/>
        <v>1.0315775956340225E-41</v>
      </c>
      <c r="CZ183" s="5">
        <f t="shared" si="148"/>
        <v>1.164050322429017E-41</v>
      </c>
      <c r="DA183" s="5">
        <f t="shared" si="148"/>
        <v>1.3045230492240275E-41</v>
      </c>
      <c r="DB183" s="5">
        <f t="shared" si="148"/>
        <v>1.4529957760190386E-41</v>
      </c>
      <c r="DC183" s="5">
        <f t="shared" si="148"/>
        <v>1.6094685028140501E-41</v>
      </c>
      <c r="DD183" s="5">
        <f t="shared" si="148"/>
        <v>1.7739412296090419E-41</v>
      </c>
      <c r="DE183" s="5">
        <f t="shared" si="148"/>
        <v>1.9464139564040537E-41</v>
      </c>
      <c r="DF183" s="5">
        <f t="shared" si="148"/>
        <v>2.126886683199066E-41</v>
      </c>
      <c r="DG183" s="5">
        <f t="shared" si="148"/>
        <v>2.3153594099940556E-41</v>
      </c>
      <c r="DH183" s="5">
        <f t="shared" si="148"/>
        <v>2.5118321367890677E-41</v>
      </c>
    </row>
    <row r="184" spans="2:112" x14ac:dyDescent="0.25">
      <c r="B184" s="5">
        <f>'goccia (23)'!M17</f>
        <v>1.334170294132787E-18</v>
      </c>
      <c r="D184">
        <f t="shared" si="131"/>
        <v>232</v>
      </c>
      <c r="E184" s="5">
        <f t="shared" si="124"/>
        <v>1.334170294132787E-18</v>
      </c>
      <c r="F184" s="107">
        <f t="shared" si="125"/>
        <v>13.34170294132787</v>
      </c>
      <c r="G184" s="35"/>
      <c r="H184" s="100">
        <f t="shared" si="126"/>
        <v>1.4824114379253189E-19</v>
      </c>
      <c r="I184" s="35"/>
      <c r="J184" s="6"/>
      <c r="L184" s="5">
        <f t="shared" si="145"/>
        <v>3.093575158549087E-42</v>
      </c>
      <c r="M184" s="5">
        <f t="shared" si="145"/>
        <v>3.8371176415363554E-42</v>
      </c>
      <c r="N184" s="5">
        <f t="shared" si="145"/>
        <v>4.6606601245235252E-42</v>
      </c>
      <c r="O184" s="5">
        <f t="shared" si="145"/>
        <v>5.5642026075107941E-42</v>
      </c>
      <c r="P184" s="5">
        <f t="shared" si="145"/>
        <v>6.547745090498069E-42</v>
      </c>
      <c r="Q184" s="5">
        <f t="shared" si="145"/>
        <v>7.6112875734853486E-42</v>
      </c>
      <c r="R184" s="5">
        <f t="shared" si="145"/>
        <v>8.7548300564724907E-42</v>
      </c>
      <c r="S184" s="5">
        <f t="shared" si="145"/>
        <v>9.9783725394597721E-42</v>
      </c>
      <c r="T184" s="5">
        <f t="shared" si="145"/>
        <v>1.1281915022447057E-41</v>
      </c>
      <c r="U184" s="5">
        <f t="shared" si="145"/>
        <v>1.2665457505434348E-41</v>
      </c>
      <c r="V184" s="5">
        <f t="shared" si="145"/>
        <v>1.4128999988421465E-41</v>
      </c>
      <c r="W184" s="5">
        <f t="shared" si="145"/>
        <v>1.5672542471408758E-41</v>
      </c>
      <c r="X184" s="5">
        <f t="shared" si="145"/>
        <v>1.7296084954396056E-41</v>
      </c>
      <c r="Y184" s="5">
        <f t="shared" si="145"/>
        <v>1.8999627437383358E-41</v>
      </c>
      <c r="Z184" s="5">
        <f t="shared" si="145"/>
        <v>2.0783169920370448E-41</v>
      </c>
      <c r="AA184" s="5">
        <f t="shared" si="145"/>
        <v>2.2646712403357752E-41</v>
      </c>
      <c r="AB184" s="5">
        <f t="shared" si="144"/>
        <v>2.4590254886345059E-41</v>
      </c>
      <c r="AC184" s="5">
        <f t="shared" si="144"/>
        <v>2.6613797369332125E-41</v>
      </c>
      <c r="AD184" s="5">
        <f t="shared" si="144"/>
        <v>2.8717339852319437E-41</v>
      </c>
      <c r="AE184" s="5">
        <f t="shared" si="144"/>
        <v>3.090088233530675E-41</v>
      </c>
      <c r="AF184" s="5">
        <f t="shared" si="144"/>
        <v>3.3164424818294076E-41</v>
      </c>
      <c r="AG184" s="5">
        <f t="shared" si="144"/>
        <v>3.5507967301281112E-41</v>
      </c>
      <c r="AH184" s="5">
        <f t="shared" si="144"/>
        <v>3.7931509784268435E-41</v>
      </c>
      <c r="AI184" s="5">
        <f t="shared" si="144"/>
        <v>4.043505226725576E-41</v>
      </c>
      <c r="AJ184" s="5">
        <f t="shared" si="144"/>
        <v>4.3018594750243097E-41</v>
      </c>
      <c r="AK184" s="5">
        <f t="shared" si="144"/>
        <v>4.5682137233230108E-41</v>
      </c>
      <c r="AL184" s="5">
        <f t="shared" si="144"/>
        <v>4.8425679716217443E-41</v>
      </c>
      <c r="AM184" s="5">
        <f t="shared" si="144"/>
        <v>5.1249222199204784E-41</v>
      </c>
      <c r="AN184" s="5">
        <f t="shared" si="144"/>
        <v>5.4152764682191775E-41</v>
      </c>
      <c r="AO184" s="5">
        <f t="shared" si="144"/>
        <v>5.7136307165179108E-41</v>
      </c>
      <c r="AP184" s="5">
        <f t="shared" si="144"/>
        <v>6.0199849648166459E-41</v>
      </c>
      <c r="AQ184" s="5">
        <f t="shared" si="147"/>
        <v>6.3343392131153806E-41</v>
      </c>
      <c r="AR184" s="5">
        <f t="shared" si="147"/>
        <v>6.6566934614140773E-41</v>
      </c>
      <c r="AS184" s="5">
        <f t="shared" si="147"/>
        <v>6.9870477097128123E-41</v>
      </c>
      <c r="AT184" s="5">
        <f t="shared" si="147"/>
        <v>7.3254019580115479E-41</v>
      </c>
      <c r="AU184" s="5">
        <f t="shared" si="147"/>
        <v>9.5478045075100328E-41</v>
      </c>
      <c r="AV184" s="5">
        <f t="shared" si="147"/>
        <v>9.1609530368461321E-41</v>
      </c>
      <c r="AW184" s="5">
        <f t="shared" si="147"/>
        <v>8.7821015661821842E-41</v>
      </c>
      <c r="AX184" s="5">
        <f t="shared" si="147"/>
        <v>8.4112500955182368E-41</v>
      </c>
      <c r="AY184" s="5">
        <f t="shared" si="147"/>
        <v>8.0483986248542902E-41</v>
      </c>
      <c r="AZ184" s="5">
        <f t="shared" si="147"/>
        <v>7.693547154190387E-41</v>
      </c>
      <c r="BA184" s="5">
        <f t="shared" si="147"/>
        <v>7.3466956835264397E-41</v>
      </c>
      <c r="BB184" s="5">
        <f t="shared" si="147"/>
        <v>7.007844212862494E-41</v>
      </c>
      <c r="BC184" s="5">
        <f t="shared" si="147"/>
        <v>6.6769927421985877E-41</v>
      </c>
      <c r="BD184" s="5">
        <f t="shared" si="147"/>
        <v>6.3541412715346423E-41</v>
      </c>
      <c r="BE184" s="5">
        <f t="shared" si="147"/>
        <v>6.0392898008706966E-41</v>
      </c>
      <c r="BF184" s="5">
        <f t="shared" si="147"/>
        <v>5.7324383302067515E-41</v>
      </c>
      <c r="BG184" s="5">
        <f t="shared" si="146"/>
        <v>5.4335868595428428E-41</v>
      </c>
      <c r="BH184" s="5">
        <f t="shared" si="146"/>
        <v>5.142735388878898E-41</v>
      </c>
      <c r="BI184" s="5">
        <f t="shared" si="146"/>
        <v>4.8598839182149539E-41</v>
      </c>
      <c r="BJ184" s="5">
        <f t="shared" si="146"/>
        <v>4.5850324475510099E-41</v>
      </c>
      <c r="BK184" s="5">
        <f t="shared" si="146"/>
        <v>4.3181809768870982E-41</v>
      </c>
      <c r="BL184" s="5">
        <f t="shared" si="146"/>
        <v>4.0593295062231546E-41</v>
      </c>
      <c r="BM184" s="5">
        <f t="shared" si="146"/>
        <v>3.8084780355592116E-41</v>
      </c>
      <c r="BN184" s="5">
        <f t="shared" si="146"/>
        <v>3.5656265648952978E-41</v>
      </c>
      <c r="BO184" s="5">
        <f t="shared" si="146"/>
        <v>3.3307750942313546E-41</v>
      </c>
      <c r="BP184" s="5">
        <f t="shared" si="146"/>
        <v>3.1039236235674121E-41</v>
      </c>
      <c r="BQ184" s="5">
        <f t="shared" si="146"/>
        <v>2.8850721529034702E-41</v>
      </c>
      <c r="BR184" s="5">
        <f t="shared" si="146"/>
        <v>2.674220682239554E-41</v>
      </c>
      <c r="BS184" s="5">
        <f t="shared" si="146"/>
        <v>2.4713692115756119E-41</v>
      </c>
      <c r="BT184" s="5">
        <f t="shared" si="146"/>
        <v>2.2765177409116707E-41</v>
      </c>
      <c r="BU184" s="5">
        <f t="shared" si="146"/>
        <v>2.08966627024773E-41</v>
      </c>
      <c r="BV184" s="5">
        <f t="shared" si="143"/>
        <v>1.9108147995838108E-41</v>
      </c>
      <c r="BW184" s="5">
        <f t="shared" si="143"/>
        <v>1.7399633289198902E-41</v>
      </c>
      <c r="BX184" s="5">
        <f t="shared" si="143"/>
        <v>1.5771118582559489E-41</v>
      </c>
      <c r="BY184" s="5">
        <f t="shared" si="148"/>
        <v>1.4222603875920085E-41</v>
      </c>
      <c r="BZ184" s="5">
        <f t="shared" si="148"/>
        <v>1.2754089169280856E-41</v>
      </c>
      <c r="CA184" s="5">
        <f t="shared" si="148"/>
        <v>1.1365574462641451E-41</v>
      </c>
      <c r="CB184" s="5">
        <f t="shared" si="148"/>
        <v>1.0057059756002051E-41</v>
      </c>
      <c r="CC184" s="5">
        <f t="shared" si="148"/>
        <v>8.8285450493626571E-42</v>
      </c>
      <c r="CD184" s="5">
        <f t="shared" si="148"/>
        <v>7.6800303427234021E-42</v>
      </c>
      <c r="CE184" s="5">
        <f t="shared" si="148"/>
        <v>6.6115156360840085E-42</v>
      </c>
      <c r="CF184" s="5">
        <f t="shared" si="148"/>
        <v>5.6230009294446201E-42</v>
      </c>
      <c r="CG184" s="5">
        <f t="shared" si="148"/>
        <v>4.7144862228053423E-42</v>
      </c>
      <c r="CH184" s="5">
        <f t="shared" si="148"/>
        <v>3.8859715161659558E-42</v>
      </c>
      <c r="CI184" s="5">
        <f t="shared" si="148"/>
        <v>3.1374568095265739E-42</v>
      </c>
      <c r="CJ184" s="5">
        <f t="shared" si="148"/>
        <v>2.4689421028871978E-42</v>
      </c>
      <c r="CK184" s="5">
        <f t="shared" si="148"/>
        <v>1.8804273962478929E-42</v>
      </c>
      <c r="CL184" s="5">
        <f t="shared" si="148"/>
        <v>1.3719126896085175E-42</v>
      </c>
      <c r="CM184" s="5">
        <f t="shared" si="148"/>
        <v>9.4339798296914765E-43</v>
      </c>
      <c r="CN184" s="5">
        <f t="shared" si="148"/>
        <v>5.9488327632978296E-43</v>
      </c>
      <c r="CO184" s="5">
        <f t="shared" si="148"/>
        <v>3.2636856969045111E-43</v>
      </c>
      <c r="CP184" s="5">
        <f t="shared" si="148"/>
        <v>1.3785386305108745E-43</v>
      </c>
      <c r="CQ184" s="5">
        <f t="shared" si="148"/>
        <v>2.9339156411729111E-44</v>
      </c>
      <c r="CR184" s="5">
        <f t="shared" si="148"/>
        <v>8.2444977237608548E-46</v>
      </c>
      <c r="CS184" s="5">
        <f t="shared" si="148"/>
        <v>5.2309743133017356E-44</v>
      </c>
      <c r="CT184" s="5">
        <f t="shared" si="148"/>
        <v>1.8379503649366534E-43</v>
      </c>
      <c r="CU184" s="5">
        <f t="shared" si="148"/>
        <v>3.9528032985431862E-43</v>
      </c>
      <c r="CV184" s="5">
        <f t="shared" si="148"/>
        <v>6.8676562321493726E-43</v>
      </c>
      <c r="CW184" s="5">
        <f t="shared" si="148"/>
        <v>1.0582509165755915E-42</v>
      </c>
      <c r="CX184" s="5">
        <f t="shared" si="148"/>
        <v>1.5097362099362511E-42</v>
      </c>
      <c r="CY184" s="5">
        <f t="shared" si="148"/>
        <v>2.0412215032969159E-42</v>
      </c>
      <c r="CZ184" s="5">
        <f t="shared" si="148"/>
        <v>2.6527067966575079E-42</v>
      </c>
      <c r="DA184" s="5">
        <f t="shared" si="148"/>
        <v>3.3441920900181735E-42</v>
      </c>
      <c r="DB184" s="5">
        <f t="shared" si="148"/>
        <v>4.1156773833788448E-42</v>
      </c>
      <c r="DC184" s="5">
        <f t="shared" si="148"/>
        <v>4.9671626767395214E-42</v>
      </c>
      <c r="DD184" s="5">
        <f t="shared" si="148"/>
        <v>5.8986479701000867E-42</v>
      </c>
      <c r="DE184" s="5">
        <f t="shared" si="148"/>
        <v>6.9101332634607644E-42</v>
      </c>
      <c r="DF184" s="5">
        <f t="shared" si="148"/>
        <v>8.0016185568214462E-42</v>
      </c>
      <c r="DG184" s="5">
        <f t="shared" si="148"/>
        <v>9.1731038501819893E-42</v>
      </c>
      <c r="DH184" s="5">
        <f t="shared" si="148"/>
        <v>1.0424589143542673E-41</v>
      </c>
    </row>
    <row r="185" spans="2:112" x14ac:dyDescent="0.25">
      <c r="B185" s="5">
        <f>'goccia (23)'!M18</f>
        <v>1.5062686802595207E-18</v>
      </c>
      <c r="D185">
        <f t="shared" si="131"/>
        <v>233</v>
      </c>
      <c r="E185" s="5">
        <f t="shared" si="124"/>
        <v>1.5062686802595207E-18</v>
      </c>
      <c r="F185" s="107">
        <f t="shared" si="125"/>
        <v>15.062686802595207</v>
      </c>
      <c r="G185" s="35"/>
      <c r="H185" s="100">
        <f t="shared" si="126"/>
        <v>1.5062686802595207E-19</v>
      </c>
      <c r="I185" s="35"/>
      <c r="J185" s="6"/>
      <c r="L185" s="5">
        <f t="shared" si="145"/>
        <v>3.9296352196104825E-43</v>
      </c>
      <c r="M185" s="5">
        <f t="shared" si="145"/>
        <v>1.8221631158021361E-43</v>
      </c>
      <c r="N185" s="5">
        <f t="shared" si="145"/>
        <v>5.1469101199395152E-44</v>
      </c>
      <c r="O185" s="5">
        <f t="shared" si="145"/>
        <v>7.218908185614663E-46</v>
      </c>
      <c r="P185" s="5">
        <f t="shared" si="145"/>
        <v>2.9974680437733089E-44</v>
      </c>
      <c r="Q185" s="5">
        <f t="shared" si="145"/>
        <v>1.3922747005691004E-43</v>
      </c>
      <c r="R185" s="5">
        <f t="shared" si="145"/>
        <v>3.284802596760647E-43</v>
      </c>
      <c r="S185" s="5">
        <f t="shared" si="145"/>
        <v>5.9773304929524264E-43</v>
      </c>
      <c r="T185" s="5">
        <f t="shared" si="145"/>
        <v>9.4698583891442581E-43</v>
      </c>
      <c r="U185" s="5">
        <f t="shared" si="145"/>
        <v>1.3762386285336143E-42</v>
      </c>
      <c r="V185" s="5">
        <f t="shared" si="145"/>
        <v>1.8854914181527422E-42</v>
      </c>
      <c r="W185" s="5">
        <f t="shared" si="145"/>
        <v>2.4747442077719316E-42</v>
      </c>
      <c r="X185" s="5">
        <f t="shared" si="145"/>
        <v>3.1439969973911269E-42</v>
      </c>
      <c r="Y185" s="5">
        <f t="shared" si="145"/>
        <v>3.8932497870103269E-42</v>
      </c>
      <c r="Z185" s="5">
        <f t="shared" si="145"/>
        <v>4.7225025766294277E-42</v>
      </c>
      <c r="AA185" s="5">
        <f t="shared" si="145"/>
        <v>5.6317553662486288E-42</v>
      </c>
      <c r="AB185" s="5">
        <f t="shared" si="144"/>
        <v>6.6210081558678347E-42</v>
      </c>
      <c r="AC185" s="5">
        <f t="shared" si="144"/>
        <v>7.6902609454869133E-42</v>
      </c>
      <c r="AD185" s="5">
        <f t="shared" si="144"/>
        <v>8.8395137351061209E-42</v>
      </c>
      <c r="AE185" s="5">
        <f t="shared" si="144"/>
        <v>1.0068766524725334E-41</v>
      </c>
      <c r="AF185" s="5">
        <f t="shared" si="144"/>
        <v>1.1378019314344552E-41</v>
      </c>
      <c r="AG185" s="5">
        <f t="shared" si="144"/>
        <v>1.2767272103963602E-41</v>
      </c>
      <c r="AH185" s="5">
        <f t="shared" si="144"/>
        <v>1.4236524893582823E-41</v>
      </c>
      <c r="AI185" s="5">
        <f t="shared" si="144"/>
        <v>1.5785777683202047E-41</v>
      </c>
      <c r="AJ185" s="5">
        <f t="shared" si="144"/>
        <v>1.7415030472821277E-41</v>
      </c>
      <c r="AK185" s="5">
        <f t="shared" si="144"/>
        <v>1.9124283262440301E-41</v>
      </c>
      <c r="AL185" s="5">
        <f t="shared" si="144"/>
        <v>2.0913536052059532E-41</v>
      </c>
      <c r="AM185" s="5">
        <f t="shared" si="144"/>
        <v>2.2782788841678767E-41</v>
      </c>
      <c r="AN185" s="5">
        <f t="shared" si="144"/>
        <v>2.4732041631297767E-41</v>
      </c>
      <c r="AO185" s="5">
        <f t="shared" si="144"/>
        <v>2.6761294420917005E-41</v>
      </c>
      <c r="AP185" s="5">
        <f t="shared" si="144"/>
        <v>2.887054721053625E-41</v>
      </c>
      <c r="AQ185" s="5">
        <f t="shared" si="147"/>
        <v>3.1059800000155497E-41</v>
      </c>
      <c r="AR185" s="5">
        <f t="shared" si="147"/>
        <v>3.3329052789774469E-41</v>
      </c>
      <c r="AS185" s="5">
        <f t="shared" si="147"/>
        <v>3.5678305579393719E-41</v>
      </c>
      <c r="AT185" s="5">
        <f t="shared" si="147"/>
        <v>3.8107558369012975E-41</v>
      </c>
      <c r="AU185" s="5">
        <f t="shared" si="147"/>
        <v>4.0616811158632233E-41</v>
      </c>
      <c r="AV185" s="5">
        <f t="shared" si="147"/>
        <v>4.3206063948251181E-41</v>
      </c>
      <c r="AW185" s="5">
        <f t="shared" si="147"/>
        <v>4.5875316737870442E-41</v>
      </c>
      <c r="AX185" s="5">
        <f t="shared" si="147"/>
        <v>4.8624569527489709E-41</v>
      </c>
      <c r="AY185" s="5">
        <f t="shared" si="147"/>
        <v>5.1453822317108978E-41</v>
      </c>
      <c r="AZ185" s="5">
        <f t="shared" si="147"/>
        <v>5.4363075106727896E-41</v>
      </c>
      <c r="BA185" s="5">
        <f t="shared" si="147"/>
        <v>5.7352327896347168E-41</v>
      </c>
      <c r="BB185" s="5">
        <f t="shared" si="147"/>
        <v>6.0421580685966447E-41</v>
      </c>
      <c r="BC185" s="5">
        <f t="shared" si="147"/>
        <v>7.6793441060228811E-41</v>
      </c>
      <c r="BD185" s="5">
        <f t="shared" si="147"/>
        <v>7.3328166382027767E-41</v>
      </c>
      <c r="BE185" s="5">
        <f t="shared" si="147"/>
        <v>6.9942891703826729E-41</v>
      </c>
      <c r="BF185" s="5">
        <f t="shared" si="147"/>
        <v>6.6637617025625709E-41</v>
      </c>
      <c r="BG185" s="5">
        <f t="shared" si="146"/>
        <v>6.3412342347425062E-41</v>
      </c>
      <c r="BH185" s="5">
        <f t="shared" si="146"/>
        <v>6.0267067669224034E-41</v>
      </c>
      <c r="BI185" s="5">
        <f t="shared" si="146"/>
        <v>5.7201792991023012E-41</v>
      </c>
      <c r="BJ185" s="5">
        <f t="shared" si="146"/>
        <v>5.4216518312821998E-41</v>
      </c>
      <c r="BK185" s="5">
        <f t="shared" si="146"/>
        <v>5.1311243634621326E-41</v>
      </c>
      <c r="BL185" s="5">
        <f t="shared" si="146"/>
        <v>4.8485968956420304E-41</v>
      </c>
      <c r="BM185" s="5">
        <f t="shared" si="146"/>
        <v>4.5740694278219294E-41</v>
      </c>
      <c r="BN185" s="5">
        <f t="shared" si="146"/>
        <v>4.3075419600018607E-41</v>
      </c>
      <c r="BO185" s="5">
        <f t="shared" si="146"/>
        <v>4.0490144921817595E-41</v>
      </c>
      <c r="BP185" s="5">
        <f t="shared" si="146"/>
        <v>3.7984870243616589E-41</v>
      </c>
      <c r="BQ185" s="5">
        <f t="shared" si="146"/>
        <v>3.555959556541559E-41</v>
      </c>
      <c r="BR185" s="5">
        <f t="shared" si="146"/>
        <v>3.3214320887214873E-41</v>
      </c>
      <c r="BS185" s="5">
        <f t="shared" si="146"/>
        <v>3.0949046209013872E-41</v>
      </c>
      <c r="BT185" s="5">
        <f t="shared" si="146"/>
        <v>2.8763771530812878E-41</v>
      </c>
      <c r="BU185" s="5">
        <f t="shared" si="146"/>
        <v>2.665849685261189E-41</v>
      </c>
      <c r="BV185" s="5">
        <f t="shared" si="143"/>
        <v>2.4633222174411149E-41</v>
      </c>
      <c r="BW185" s="5">
        <f t="shared" si="143"/>
        <v>2.2687947496210388E-41</v>
      </c>
      <c r="BX185" s="5">
        <f t="shared" si="143"/>
        <v>2.0822672818009398E-41</v>
      </c>
      <c r="BY185" s="5">
        <f t="shared" si="148"/>
        <v>1.9037398139808411E-41</v>
      </c>
      <c r="BZ185" s="5">
        <f t="shared" si="148"/>
        <v>1.733212346160763E-41</v>
      </c>
      <c r="CA185" s="5">
        <f t="shared" si="148"/>
        <v>1.5706848783406643E-41</v>
      </c>
      <c r="CB185" s="5">
        <f t="shared" si="148"/>
        <v>1.4161574105205664E-41</v>
      </c>
      <c r="CC185" s="5">
        <f t="shared" si="148"/>
        <v>1.2696299427004688E-41</v>
      </c>
      <c r="CD185" s="5">
        <f t="shared" si="148"/>
        <v>1.1311024748803881E-41</v>
      </c>
      <c r="CE185" s="5">
        <f t="shared" si="148"/>
        <v>1.0005750070602907E-41</v>
      </c>
      <c r="CF185" s="5">
        <f t="shared" si="148"/>
        <v>8.7804753924019387E-42</v>
      </c>
      <c r="CG185" s="5">
        <f t="shared" si="148"/>
        <v>7.6352007142011081E-42</v>
      </c>
      <c r="CH185" s="5">
        <f t="shared" si="148"/>
        <v>6.5699260360001401E-42</v>
      </c>
      <c r="CI185" s="5">
        <f t="shared" si="148"/>
        <v>5.5846513577991781E-42</v>
      </c>
      <c r="CJ185" s="5">
        <f t="shared" si="148"/>
        <v>4.6793766795982215E-42</v>
      </c>
      <c r="CK185" s="5">
        <f t="shared" si="148"/>
        <v>3.8541020013973638E-42</v>
      </c>
      <c r="CL185" s="5">
        <f t="shared" si="148"/>
        <v>3.1088273231964083E-42</v>
      </c>
      <c r="CM185" s="5">
        <f t="shared" si="148"/>
        <v>2.4435526449954572E-42</v>
      </c>
      <c r="CN185" s="5">
        <f t="shared" si="148"/>
        <v>1.858277966794512E-42</v>
      </c>
      <c r="CO185" s="5">
        <f t="shared" si="148"/>
        <v>1.3530032885936278E-42</v>
      </c>
      <c r="CP185" s="5">
        <f t="shared" si="148"/>
        <v>9.2772861039268343E-43</v>
      </c>
      <c r="CQ185" s="5">
        <f t="shared" si="148"/>
        <v>5.8245393219174434E-43</v>
      </c>
      <c r="CR185" s="5">
        <f t="shared" si="148"/>
        <v>3.171792539908106E-43</v>
      </c>
      <c r="CS185" s="5">
        <f t="shared" si="148"/>
        <v>1.3190457578989964E-43</v>
      </c>
      <c r="CT185" s="5">
        <f t="shared" si="148"/>
        <v>2.6629897588966866E-44</v>
      </c>
      <c r="CU185" s="5">
        <f t="shared" si="148"/>
        <v>1.3552193880394042E-45</v>
      </c>
      <c r="CV185" s="5">
        <f t="shared" si="148"/>
        <v>5.6080541187105853E-44</v>
      </c>
      <c r="CW185" s="5">
        <f t="shared" si="148"/>
        <v>1.9080586298617937E-43</v>
      </c>
      <c r="CX185" s="5">
        <f t="shared" si="148"/>
        <v>4.0553118478525821E-43</v>
      </c>
      <c r="CY185" s="5">
        <f t="shared" si="148"/>
        <v>7.0025650658434235E-43</v>
      </c>
      <c r="CZ185" s="5">
        <f t="shared" si="148"/>
        <v>1.074981828383382E-42</v>
      </c>
      <c r="DA185" s="5">
        <f t="shared" si="148"/>
        <v>1.5297071501824671E-42</v>
      </c>
      <c r="DB185" s="5">
        <f t="shared" si="148"/>
        <v>2.0644324719815575E-42</v>
      </c>
      <c r="DC185" s="5">
        <f t="shared" si="148"/>
        <v>2.6791577937806533E-42</v>
      </c>
      <c r="DD185" s="5">
        <f t="shared" si="148"/>
        <v>3.3738831155796662E-42</v>
      </c>
      <c r="DE185" s="5">
        <f t="shared" si="148"/>
        <v>4.1486084373787625E-42</v>
      </c>
      <c r="DF185" s="5">
        <f t="shared" si="148"/>
        <v>5.0033337591778648E-42</v>
      </c>
      <c r="DG185" s="5">
        <f t="shared" si="148"/>
        <v>5.9380590809768551E-42</v>
      </c>
      <c r="DH185" s="5">
        <f t="shared" si="148"/>
        <v>6.9527844027759585E-42</v>
      </c>
    </row>
    <row r="186" spans="2:112" x14ac:dyDescent="0.25">
      <c r="B186" s="5">
        <f>'goccia (23)'!M19</f>
        <v>1.5408935418498479E-18</v>
      </c>
      <c r="D186">
        <f>10+D178</f>
        <v>234</v>
      </c>
      <c r="E186" s="5">
        <f t="shared" si="124"/>
        <v>1.5408935418498479E-18</v>
      </c>
      <c r="F186" s="107">
        <f t="shared" si="125"/>
        <v>15.408935418498478</v>
      </c>
      <c r="G186" s="35"/>
      <c r="H186" s="100">
        <f t="shared" si="126"/>
        <v>1.5408935418498478E-19</v>
      </c>
      <c r="I186" s="35"/>
      <c r="J186" s="6"/>
      <c r="L186" s="5">
        <f t="shared" si="145"/>
        <v>1.6722817650252575E-41</v>
      </c>
      <c r="M186" s="5">
        <f t="shared" si="145"/>
        <v>1.512707597625861E-41</v>
      </c>
      <c r="N186" s="5">
        <f t="shared" si="145"/>
        <v>1.3611334302264827E-41</v>
      </c>
      <c r="O186" s="5">
        <f t="shared" si="145"/>
        <v>1.2175592628270862E-41</v>
      </c>
      <c r="P186" s="5">
        <f t="shared" si="145"/>
        <v>1.0819850954276903E-41</v>
      </c>
      <c r="Q186" s="5">
        <f t="shared" si="145"/>
        <v>9.544109280282949E-42</v>
      </c>
      <c r="R186" s="5">
        <f t="shared" si="145"/>
        <v>8.3483676062891402E-42</v>
      </c>
      <c r="S186" s="5">
        <f t="shared" si="145"/>
        <v>7.2326259322951863E-42</v>
      </c>
      <c r="T186" s="5">
        <f t="shared" si="145"/>
        <v>6.1968842583012391E-42</v>
      </c>
      <c r="U186" s="5">
        <f t="shared" si="145"/>
        <v>5.2411425843072966E-42</v>
      </c>
      <c r="V186" s="5">
        <f t="shared" si="145"/>
        <v>4.36540091031346E-42</v>
      </c>
      <c r="W186" s="5">
        <f t="shared" si="145"/>
        <v>3.5696592363195186E-42</v>
      </c>
      <c r="X186" s="5">
        <f t="shared" si="145"/>
        <v>2.8539175623255823E-42</v>
      </c>
      <c r="Y186" s="5">
        <f t="shared" si="145"/>
        <v>2.2181758883316515E-42</v>
      </c>
      <c r="Z186" s="5">
        <f t="shared" si="145"/>
        <v>1.662434214337788E-42</v>
      </c>
      <c r="AA186" s="5">
        <f t="shared" si="145"/>
        <v>1.1866925403438582E-42</v>
      </c>
      <c r="AB186" s="5">
        <f t="shared" si="144"/>
        <v>7.9095086634993363E-43</v>
      </c>
      <c r="AC186" s="5">
        <f t="shared" si="144"/>
        <v>4.7520919235604762E-43</v>
      </c>
      <c r="AD186" s="5">
        <f t="shared" si="144"/>
        <v>2.394675183621241E-43</v>
      </c>
      <c r="AE186" s="5">
        <f t="shared" si="144"/>
        <v>8.3725844368205885E-44</v>
      </c>
      <c r="AF186" s="5">
        <f t="shared" si="144"/>
        <v>7.984170374292974E-45</v>
      </c>
      <c r="AG186" s="5">
        <f t="shared" si="144"/>
        <v>1.2242496380380047E-44</v>
      </c>
      <c r="AH186" s="5">
        <f t="shared" si="144"/>
        <v>9.6500822386468138E-44</v>
      </c>
      <c r="AI186" s="5">
        <f t="shared" si="144"/>
        <v>2.6075914839256153E-43</v>
      </c>
      <c r="AJ186" s="5">
        <f t="shared" si="144"/>
        <v>5.0501747439866027E-43</v>
      </c>
      <c r="AK186" s="5">
        <f t="shared" si="144"/>
        <v>8.2927580040472038E-43</v>
      </c>
      <c r="AL186" s="5">
        <f t="shared" si="144"/>
        <v>1.2335341264108201E-42</v>
      </c>
      <c r="AM186" s="5">
        <f t="shared" si="144"/>
        <v>1.717792452416925E-42</v>
      </c>
      <c r="AN186" s="5">
        <f t="shared" si="144"/>
        <v>2.2820507784229626E-42</v>
      </c>
      <c r="AO186" s="5">
        <f t="shared" si="144"/>
        <v>2.9263091044290689E-42</v>
      </c>
      <c r="AP186" s="5">
        <f t="shared" si="144"/>
        <v>3.6505674304351799E-42</v>
      </c>
      <c r="AQ186" s="5">
        <f t="shared" si="147"/>
        <v>4.454825756441297E-42</v>
      </c>
      <c r="AR186" s="5">
        <f t="shared" si="147"/>
        <v>5.3390840824473072E-42</v>
      </c>
      <c r="AS186" s="5">
        <f t="shared" si="147"/>
        <v>6.3033424084534253E-42</v>
      </c>
      <c r="AT186" s="5">
        <f t="shared" si="147"/>
        <v>7.3476007344595482E-42</v>
      </c>
      <c r="AU186" s="5">
        <f t="shared" si="147"/>
        <v>8.4718590604656764E-42</v>
      </c>
      <c r="AV186" s="5">
        <f t="shared" si="147"/>
        <v>9.6761173864716595E-42</v>
      </c>
      <c r="AW186" s="5">
        <f t="shared" si="147"/>
        <v>1.0960375712477789E-41</v>
      </c>
      <c r="AX186" s="5">
        <f t="shared" si="147"/>
        <v>1.2324634038483925E-41</v>
      </c>
      <c r="AY186" s="5">
        <f t="shared" si="147"/>
        <v>1.3768892364490063E-41</v>
      </c>
      <c r="AZ186" s="5">
        <f t="shared" si="147"/>
        <v>1.5293150690496022E-41</v>
      </c>
      <c r="BA186" s="5">
        <f t="shared" si="147"/>
        <v>1.689740901650216E-41</v>
      </c>
      <c r="BB186" s="5">
        <f t="shared" si="147"/>
        <v>1.8581667342508308E-41</v>
      </c>
      <c r="BC186" s="5">
        <f t="shared" si="147"/>
        <v>2.0345925668514243E-41</v>
      </c>
      <c r="BD186" s="5">
        <f t="shared" si="147"/>
        <v>2.2190183994520389E-41</v>
      </c>
      <c r="BE186" s="5">
        <f t="shared" si="147"/>
        <v>2.4114442320526541E-41</v>
      </c>
      <c r="BF186" s="5">
        <f t="shared" si="147"/>
        <v>2.6118700646532697E-41</v>
      </c>
      <c r="BG186" s="5">
        <f t="shared" si="146"/>
        <v>2.8202958972538606E-41</v>
      </c>
      <c r="BH186" s="5">
        <f t="shared" si="146"/>
        <v>3.0367217298544765E-41</v>
      </c>
      <c r="BI186" s="5">
        <f t="shared" si="146"/>
        <v>3.2611475624550931E-41</v>
      </c>
      <c r="BJ186" s="5">
        <f t="shared" si="146"/>
        <v>3.4935733950557099E-41</v>
      </c>
      <c r="BK186" s="5">
        <f t="shared" si="146"/>
        <v>3.7339992276562977E-41</v>
      </c>
      <c r="BL186" s="5">
        <f t="shared" si="146"/>
        <v>3.9824250602569148E-41</v>
      </c>
      <c r="BM186" s="5">
        <f t="shared" si="146"/>
        <v>4.2388508928575325E-41</v>
      </c>
      <c r="BN186" s="5">
        <f t="shared" si="146"/>
        <v>4.5032767254581182E-41</v>
      </c>
      <c r="BO186" s="5">
        <f t="shared" si="146"/>
        <v>4.7757025580587358E-41</v>
      </c>
      <c r="BP186" s="5">
        <f t="shared" si="146"/>
        <v>5.0561283906593539E-41</v>
      </c>
      <c r="BQ186" s="5">
        <f t="shared" si="146"/>
        <v>5.3445542232599728E-41</v>
      </c>
      <c r="BR186" s="5">
        <f t="shared" si="146"/>
        <v>5.6409800558605556E-41</v>
      </c>
      <c r="BS186" s="5">
        <f t="shared" si="146"/>
        <v>5.9454058884611747E-41</v>
      </c>
      <c r="BT186" s="5">
        <f t="shared" si="146"/>
        <v>6.2578317210617945E-41</v>
      </c>
      <c r="BU186" s="5">
        <f t="shared" si="146"/>
        <v>8.1187191725345521E-41</v>
      </c>
      <c r="BV186" s="5">
        <f t="shared" si="143"/>
        <v>7.7623034309797048E-41</v>
      </c>
      <c r="BW186" s="5">
        <f t="shared" si="143"/>
        <v>7.4138876894248562E-41</v>
      </c>
      <c r="BX186" s="5">
        <f t="shared" si="143"/>
        <v>7.0734719478699654E-41</v>
      </c>
      <c r="BY186" s="5">
        <f t="shared" si="148"/>
        <v>6.7410562063150742E-41</v>
      </c>
      <c r="BZ186" s="5">
        <f t="shared" si="148"/>
        <v>6.4166404647602235E-41</v>
      </c>
      <c r="CA186" s="5">
        <f t="shared" si="148"/>
        <v>6.1002247232053327E-41</v>
      </c>
      <c r="CB186" s="5">
        <f t="shared" si="148"/>
        <v>5.7918089816504435E-41</v>
      </c>
      <c r="CC186" s="5">
        <f t="shared" si="148"/>
        <v>5.491393240095554E-41</v>
      </c>
      <c r="CD186" s="5">
        <f t="shared" si="148"/>
        <v>5.1989774985406998E-41</v>
      </c>
      <c r="CE186" s="5">
        <f t="shared" si="148"/>
        <v>4.9145617569858116E-41</v>
      </c>
      <c r="CF186" s="5">
        <f t="shared" si="148"/>
        <v>4.638146015430923E-41</v>
      </c>
      <c r="CG186" s="5">
        <f t="shared" si="148"/>
        <v>4.3697302738760662E-41</v>
      </c>
      <c r="CH186" s="5">
        <f t="shared" si="148"/>
        <v>4.109314532321178E-41</v>
      </c>
      <c r="CI186" s="5">
        <f t="shared" si="148"/>
        <v>3.8568987907662899E-41</v>
      </c>
      <c r="CJ186" s="5">
        <f t="shared" si="148"/>
        <v>3.6124830492114024E-41</v>
      </c>
      <c r="CK186" s="5">
        <f t="shared" si="148"/>
        <v>3.3760673076565437E-41</v>
      </c>
      <c r="CL186" s="5">
        <f t="shared" si="148"/>
        <v>3.1476515661016566E-41</v>
      </c>
      <c r="CM186" s="5">
        <f t="shared" si="148"/>
        <v>2.9272358245467696E-41</v>
      </c>
      <c r="CN186" s="5">
        <f t="shared" si="148"/>
        <v>2.7148200829918833E-41</v>
      </c>
      <c r="CO186" s="5">
        <f t="shared" si="148"/>
        <v>2.5104043414370221E-41</v>
      </c>
      <c r="CP186" s="5">
        <f t="shared" si="148"/>
        <v>2.3139885998821356E-41</v>
      </c>
      <c r="CQ186" s="5">
        <f t="shared" si="148"/>
        <v>2.1255728583272502E-41</v>
      </c>
      <c r="CR186" s="5">
        <f t="shared" si="148"/>
        <v>1.9451571167723653E-41</v>
      </c>
      <c r="CS186" s="5">
        <f t="shared" si="148"/>
        <v>1.7727413752175009E-41</v>
      </c>
      <c r="CT186" s="5">
        <f t="shared" si="148"/>
        <v>1.608325633662616E-41</v>
      </c>
      <c r="CU186" s="5">
        <f t="shared" si="148"/>
        <v>1.4519098921077315E-41</v>
      </c>
      <c r="CV186" s="5">
        <f t="shared" si="148"/>
        <v>1.303494150552865E-41</v>
      </c>
      <c r="CW186" s="5">
        <f t="shared" si="148"/>
        <v>1.1630784089979805E-41</v>
      </c>
      <c r="CX186" s="5">
        <f t="shared" si="148"/>
        <v>1.0306626674430967E-41</v>
      </c>
      <c r="CY186" s="5">
        <f t="shared" si="148"/>
        <v>9.062469258882135E-42</v>
      </c>
      <c r="CZ186" s="5">
        <f t="shared" si="148"/>
        <v>7.8983118433334429E-42</v>
      </c>
      <c r="DA186" s="5">
        <f t="shared" si="148"/>
        <v>6.8141544277846109E-42</v>
      </c>
      <c r="DB186" s="5">
        <f t="shared" si="148"/>
        <v>5.8099970122357843E-42</v>
      </c>
      <c r="DC186" s="5">
        <f t="shared" si="148"/>
        <v>4.8858395966869637E-42</v>
      </c>
      <c r="DD186" s="5">
        <f t="shared" si="148"/>
        <v>4.0416821811382446E-42</v>
      </c>
      <c r="DE186" s="5">
        <f t="shared" si="148"/>
        <v>3.2775247655894244E-42</v>
      </c>
      <c r="DF186" s="5">
        <f t="shared" si="148"/>
        <v>2.5933673500406096E-42</v>
      </c>
      <c r="DG186" s="5">
        <f t="shared" si="148"/>
        <v>1.989209934491868E-42</v>
      </c>
      <c r="DH186" s="5">
        <f t="shared" si="148"/>
        <v>1.4650525189430543E-42</v>
      </c>
    </row>
    <row r="187" spans="2:112" x14ac:dyDescent="0.25">
      <c r="B187" s="5">
        <f>'goccia (23)'!S16</f>
        <v>1.4730745425425485E-18</v>
      </c>
      <c r="D187">
        <f t="shared" ref="D187:D190" si="149">10+D179</f>
        <v>235</v>
      </c>
      <c r="E187" s="5">
        <f t="shared" si="124"/>
        <v>1.4730745425425485E-18</v>
      </c>
      <c r="F187" s="107">
        <f t="shared" si="125"/>
        <v>14.730745425425486</v>
      </c>
      <c r="G187" s="35"/>
      <c r="H187" s="100">
        <f t="shared" si="126"/>
        <v>1.4730745425425484E-19</v>
      </c>
      <c r="I187" s="35"/>
      <c r="J187" s="6"/>
      <c r="L187" s="5">
        <f t="shared" si="145"/>
        <v>7.2498025929303248E-42</v>
      </c>
      <c r="M187" s="5">
        <f t="shared" si="145"/>
        <v>8.3668208912284248E-42</v>
      </c>
      <c r="N187" s="5">
        <f t="shared" si="145"/>
        <v>9.5638391895263809E-42</v>
      </c>
      <c r="O187" s="5">
        <f t="shared" si="145"/>
        <v>1.0840857487824481E-41</v>
      </c>
      <c r="P187" s="5">
        <f t="shared" si="145"/>
        <v>1.2197875786122587E-41</v>
      </c>
      <c r="Q187" s="5">
        <f t="shared" si="145"/>
        <v>1.3634894084420698E-41</v>
      </c>
      <c r="R187" s="5">
        <f t="shared" si="145"/>
        <v>1.5151912382718627E-41</v>
      </c>
      <c r="S187" s="5">
        <f t="shared" si="145"/>
        <v>1.6748930681016741E-41</v>
      </c>
      <c r="T187" s="5">
        <f t="shared" si="145"/>
        <v>1.8425948979314857E-41</v>
      </c>
      <c r="U187" s="5">
        <f t="shared" si="145"/>
        <v>2.0182967277612982E-41</v>
      </c>
      <c r="V187" s="5">
        <f t="shared" si="145"/>
        <v>2.2019985575910884E-41</v>
      </c>
      <c r="W187" s="5">
        <f t="shared" si="145"/>
        <v>2.3937003874209009E-41</v>
      </c>
      <c r="X187" s="5">
        <f t="shared" si="145"/>
        <v>2.5934022172507139E-41</v>
      </c>
      <c r="Y187" s="5">
        <f t="shared" si="145"/>
        <v>2.8011040470805269E-41</v>
      </c>
      <c r="Z187" s="5">
        <f t="shared" si="145"/>
        <v>3.0168058769103147E-41</v>
      </c>
      <c r="AA187" s="5">
        <f t="shared" si="145"/>
        <v>3.2405077067401281E-41</v>
      </c>
      <c r="AB187" s="5">
        <f t="shared" si="144"/>
        <v>3.4722095365699421E-41</v>
      </c>
      <c r="AC187" s="5">
        <f t="shared" si="144"/>
        <v>3.7119113663997278E-41</v>
      </c>
      <c r="AD187" s="5">
        <f t="shared" si="144"/>
        <v>3.9596131962295416E-41</v>
      </c>
      <c r="AE187" s="5">
        <f t="shared" si="144"/>
        <v>4.2153150260593567E-41</v>
      </c>
      <c r="AF187" s="5">
        <f t="shared" si="144"/>
        <v>4.4790168558891718E-41</v>
      </c>
      <c r="AG187" s="5">
        <f t="shared" si="144"/>
        <v>4.750718685718954E-41</v>
      </c>
      <c r="AH187" s="5">
        <f t="shared" si="144"/>
        <v>5.0304205155487695E-41</v>
      </c>
      <c r="AI187" s="5">
        <f t="shared" si="144"/>
        <v>5.3181223453785856E-41</v>
      </c>
      <c r="AJ187" s="5">
        <f t="shared" si="144"/>
        <v>5.6138241752084024E-41</v>
      </c>
      <c r="AK187" s="5">
        <f t="shared" si="144"/>
        <v>5.9175260050381822E-41</v>
      </c>
      <c r="AL187" s="5">
        <f t="shared" si="144"/>
        <v>7.1824763457716645E-41</v>
      </c>
      <c r="AM187" s="5">
        <f t="shared" si="144"/>
        <v>6.8474783789158813E-41</v>
      </c>
      <c r="AN187" s="5">
        <f t="shared" si="144"/>
        <v>6.5204804120601386E-41</v>
      </c>
      <c r="AO187" s="5">
        <f t="shared" si="144"/>
        <v>6.2014824452043567E-41</v>
      </c>
      <c r="AP187" s="5">
        <f t="shared" si="144"/>
        <v>5.8904844783485745E-41</v>
      </c>
      <c r="AQ187" s="5">
        <f t="shared" si="147"/>
        <v>5.587486511492794E-41</v>
      </c>
      <c r="AR187" s="5">
        <f t="shared" si="147"/>
        <v>5.2924885446370488E-41</v>
      </c>
      <c r="AS187" s="5">
        <f t="shared" si="147"/>
        <v>5.0054905777812675E-41</v>
      </c>
      <c r="AT187" s="5">
        <f t="shared" si="147"/>
        <v>4.7264926109254869E-41</v>
      </c>
      <c r="AU187" s="5">
        <f t="shared" si="147"/>
        <v>4.455494644069707E-41</v>
      </c>
      <c r="AV187" s="5">
        <f t="shared" si="147"/>
        <v>4.1924966772139583E-41</v>
      </c>
      <c r="AW187" s="5">
        <f t="shared" si="147"/>
        <v>3.9374987103581787E-41</v>
      </c>
      <c r="AX187" s="5">
        <f t="shared" si="147"/>
        <v>3.6905007435023992E-41</v>
      </c>
      <c r="AY187" s="5">
        <f t="shared" si="147"/>
        <v>3.4515027766466204E-41</v>
      </c>
      <c r="AZ187" s="5">
        <f t="shared" si="147"/>
        <v>3.2205048097908692E-41</v>
      </c>
      <c r="BA187" s="5">
        <f t="shared" si="147"/>
        <v>2.9975068429350907E-41</v>
      </c>
      <c r="BB187" s="5">
        <f t="shared" si="147"/>
        <v>2.7825088760793124E-41</v>
      </c>
      <c r="BC187" s="5">
        <f t="shared" si="147"/>
        <v>2.5755109092235592E-41</v>
      </c>
      <c r="BD187" s="5">
        <f t="shared" si="147"/>
        <v>2.3765129423677811E-41</v>
      </c>
      <c r="BE187" s="5">
        <f t="shared" si="147"/>
        <v>2.1855149755120037E-41</v>
      </c>
      <c r="BF187" s="5">
        <f t="shared" si="147"/>
        <v>2.0025170086562267E-41</v>
      </c>
      <c r="BG187" s="5">
        <f t="shared" si="146"/>
        <v>1.8275190418004708E-41</v>
      </c>
      <c r="BH187" s="5">
        <f t="shared" si="146"/>
        <v>1.6605210749446939E-41</v>
      </c>
      <c r="BI187" s="5">
        <f t="shared" si="146"/>
        <v>1.5015231080889176E-41</v>
      </c>
      <c r="BJ187" s="5">
        <f t="shared" si="146"/>
        <v>1.3505251412331417E-41</v>
      </c>
      <c r="BK187" s="5">
        <f t="shared" si="146"/>
        <v>1.2075271743773831E-41</v>
      </c>
      <c r="BL187" s="5">
        <f t="shared" si="146"/>
        <v>1.0725292075216073E-41</v>
      </c>
      <c r="BM187" s="5">
        <f t="shared" si="146"/>
        <v>9.4553124066583198E-42</v>
      </c>
      <c r="BN187" s="5">
        <f t="shared" si="146"/>
        <v>8.2653327381007112E-42</v>
      </c>
      <c r="BO187" s="5">
        <f t="shared" si="146"/>
        <v>7.1553530695429601E-42</v>
      </c>
      <c r="BP187" s="5">
        <f t="shared" si="146"/>
        <v>6.1253734009852144E-42</v>
      </c>
      <c r="BQ187" s="5">
        <f t="shared" si="146"/>
        <v>5.1753937324274734E-42</v>
      </c>
      <c r="BR187" s="5">
        <f t="shared" si="146"/>
        <v>4.3054140638698384E-42</v>
      </c>
      <c r="BS187" s="5">
        <f t="shared" si="146"/>
        <v>3.5154343953120985E-42</v>
      </c>
      <c r="BT187" s="5">
        <f t="shared" si="146"/>
        <v>2.8054547267543642E-42</v>
      </c>
      <c r="BU187" s="5">
        <f t="shared" si="146"/>
        <v>2.175475058196635E-42</v>
      </c>
      <c r="BV187" s="5">
        <f t="shared" si="143"/>
        <v>1.6254953896389726E-42</v>
      </c>
      <c r="BW187" s="5">
        <f t="shared" si="143"/>
        <v>1.1555157210812963E-42</v>
      </c>
      <c r="BX187" s="5">
        <f t="shared" si="143"/>
        <v>7.6553605252356388E-43</v>
      </c>
      <c r="BY187" s="5">
        <f t="shared" si="148"/>
        <v>4.5555638396583684E-43</v>
      </c>
      <c r="BZ187" s="5">
        <f t="shared" si="148"/>
        <v>2.2557671540813797E-43</v>
      </c>
      <c r="CA187" s="5">
        <f t="shared" si="148"/>
        <v>7.5597046850411861E-44</v>
      </c>
      <c r="CB187" s="5">
        <f t="shared" si="148"/>
        <v>5.6173782926910813E-45</v>
      </c>
      <c r="CC187" s="5">
        <f t="shared" si="148"/>
        <v>1.5637709734975613E-44</v>
      </c>
      <c r="CD187" s="5">
        <f t="shared" si="148"/>
        <v>1.056580411772498E-43</v>
      </c>
      <c r="CE187" s="5">
        <f t="shared" si="148"/>
        <v>2.7567837261953533E-43</v>
      </c>
      <c r="CF187" s="5">
        <f t="shared" si="148"/>
        <v>5.2569870406182614E-43</v>
      </c>
      <c r="CG187" s="5">
        <f t="shared" si="148"/>
        <v>8.5571903550407773E-43</v>
      </c>
      <c r="CH187" s="5">
        <f t="shared" si="148"/>
        <v>1.2657393669463695E-42</v>
      </c>
      <c r="CI187" s="5">
        <f t="shared" si="148"/>
        <v>1.7557596983886669E-42</v>
      </c>
      <c r="CJ187" s="5">
        <f t="shared" si="148"/>
        <v>2.3257800298309691E-42</v>
      </c>
      <c r="CK187" s="5">
        <f t="shared" si="148"/>
        <v>2.9758003612731937E-42</v>
      </c>
      <c r="CL187" s="5">
        <f t="shared" si="148"/>
        <v>3.7058206927154974E-42</v>
      </c>
      <c r="CM187" s="5">
        <f t="shared" si="148"/>
        <v>4.5158410241578063E-42</v>
      </c>
      <c r="CN187" s="5">
        <f t="shared" si="148"/>
        <v>5.40586135560012E-42</v>
      </c>
      <c r="CO187" s="5">
        <f t="shared" si="148"/>
        <v>6.3758816870423186E-42</v>
      </c>
      <c r="CP187" s="5">
        <f t="shared" si="148"/>
        <v>7.4259020184846328E-42</v>
      </c>
      <c r="CQ187" s="5">
        <f t="shared" si="148"/>
        <v>8.5559223499269536E-42</v>
      </c>
      <c r="CR187" s="5">
        <f t="shared" si="148"/>
        <v>9.7659426813692797E-42</v>
      </c>
      <c r="CS187" s="5">
        <f t="shared" si="148"/>
        <v>1.1055963012811451E-41</v>
      </c>
      <c r="CT187" s="5">
        <f t="shared" si="148"/>
        <v>1.2425983344253777E-41</v>
      </c>
      <c r="CU187" s="5">
        <f t="shared" si="148"/>
        <v>1.3876003675696108E-41</v>
      </c>
      <c r="CV187" s="5">
        <f t="shared" si="148"/>
        <v>1.5406024007138257E-41</v>
      </c>
      <c r="CW187" s="5">
        <f t="shared" si="148"/>
        <v>1.701604433858059E-41</v>
      </c>
      <c r="CX187" s="5">
        <f t="shared" si="148"/>
        <v>1.8706064670022928E-41</v>
      </c>
      <c r="CY187" s="5">
        <f t="shared" si="148"/>
        <v>2.0476085001465273E-41</v>
      </c>
      <c r="CZ187" s="5">
        <f t="shared" si="148"/>
        <v>2.2326105332907394E-41</v>
      </c>
      <c r="DA187" s="5">
        <f t="shared" si="148"/>
        <v>2.4256125664349737E-41</v>
      </c>
      <c r="DB187" s="5">
        <f t="shared" si="148"/>
        <v>2.6266145995792088E-41</v>
      </c>
      <c r="DC187" s="5">
        <f t="shared" si="148"/>
        <v>2.8356166327234441E-41</v>
      </c>
      <c r="DD187" s="5">
        <f t="shared" si="148"/>
        <v>3.0526186658676536E-41</v>
      </c>
      <c r="DE187" s="5">
        <f t="shared" si="148"/>
        <v>3.2776206990118892E-41</v>
      </c>
      <c r="DF187" s="5">
        <f t="shared" si="148"/>
        <v>3.5106227321561254E-41</v>
      </c>
      <c r="DG187" s="5">
        <f t="shared" si="148"/>
        <v>3.7516247653003328E-41</v>
      </c>
      <c r="DH187" s="5">
        <f t="shared" si="148"/>
        <v>4.0006267984445689E-41</v>
      </c>
    </row>
    <row r="188" spans="2:112" x14ac:dyDescent="0.25">
      <c r="B188" s="5">
        <f>'goccia (23)'!S17</f>
        <v>1.47885605364783E-18</v>
      </c>
      <c r="D188">
        <f t="shared" si="149"/>
        <v>236</v>
      </c>
      <c r="E188" s="5">
        <f t="shared" si="124"/>
        <v>1.47885605364783E-18</v>
      </c>
      <c r="F188" s="107">
        <f t="shared" si="125"/>
        <v>14.7885605364783</v>
      </c>
      <c r="G188" s="35"/>
      <c r="H188" s="100">
        <f t="shared" si="126"/>
        <v>1.47885605364783E-19</v>
      </c>
      <c r="I188" s="35"/>
      <c r="J188" s="6"/>
      <c r="L188" s="5">
        <f t="shared" si="145"/>
        <v>4.470664673434433E-42</v>
      </c>
      <c r="M188" s="5">
        <f t="shared" si="145"/>
        <v>5.3564225275212638E-42</v>
      </c>
      <c r="N188" s="5">
        <f t="shared" si="145"/>
        <v>6.3221803816079789E-42</v>
      </c>
      <c r="O188" s="5">
        <f t="shared" si="145"/>
        <v>7.3679382356948108E-42</v>
      </c>
      <c r="P188" s="5">
        <f t="shared" si="145"/>
        <v>8.4936960897816481E-42</v>
      </c>
      <c r="Q188" s="5">
        <f t="shared" si="145"/>
        <v>9.6994539438684907E-42</v>
      </c>
      <c r="R188" s="5">
        <f t="shared" si="145"/>
        <v>1.0985211797955179E-41</v>
      </c>
      <c r="S188" s="5">
        <f t="shared" si="145"/>
        <v>1.2350969652042024E-41</v>
      </c>
      <c r="T188" s="5">
        <f t="shared" si="145"/>
        <v>1.3796727506128871E-41</v>
      </c>
      <c r="U188" s="5">
        <f t="shared" si="145"/>
        <v>1.5322485360215727E-41</v>
      </c>
      <c r="V188" s="5">
        <f t="shared" si="145"/>
        <v>1.6928243214302386E-41</v>
      </c>
      <c r="W188" s="5">
        <f t="shared" si="145"/>
        <v>1.8614001068389243E-41</v>
      </c>
      <c r="X188" s="5">
        <f t="shared" si="145"/>
        <v>2.0379758922476104E-41</v>
      </c>
      <c r="Y188" s="5">
        <f t="shared" si="145"/>
        <v>2.2225516776562969E-41</v>
      </c>
      <c r="Z188" s="5">
        <f t="shared" si="145"/>
        <v>2.4151274630649604E-41</v>
      </c>
      <c r="AA188" s="5">
        <f t="shared" si="145"/>
        <v>2.6157032484736472E-41</v>
      </c>
      <c r="AB188" s="5">
        <f t="shared" si="144"/>
        <v>2.8242790338823341E-41</v>
      </c>
      <c r="AC188" s="5">
        <f t="shared" si="144"/>
        <v>3.0408548192909952E-41</v>
      </c>
      <c r="AD188" s="5">
        <f t="shared" si="144"/>
        <v>3.265430604699683E-41</v>
      </c>
      <c r="AE188" s="5">
        <f t="shared" si="144"/>
        <v>3.4980063901083704E-41</v>
      </c>
      <c r="AF188" s="5">
        <f t="shared" si="144"/>
        <v>3.738582175517059E-41</v>
      </c>
      <c r="AG188" s="5">
        <f t="shared" si="144"/>
        <v>3.9871579609257176E-41</v>
      </c>
      <c r="AH188" s="5">
        <f t="shared" si="144"/>
        <v>4.243733746334406E-41</v>
      </c>
      <c r="AI188" s="5">
        <f t="shared" si="144"/>
        <v>4.508309531743095E-41</v>
      </c>
      <c r="AJ188" s="5">
        <f t="shared" si="144"/>
        <v>4.7808853171517847E-41</v>
      </c>
      <c r="AK188" s="5">
        <f t="shared" si="144"/>
        <v>5.0614611025604404E-41</v>
      </c>
      <c r="AL188" s="5">
        <f t="shared" si="144"/>
        <v>5.3500368879691304E-41</v>
      </c>
      <c r="AM188" s="5">
        <f t="shared" si="144"/>
        <v>5.6466126733778201E-41</v>
      </c>
      <c r="AN188" s="5">
        <f t="shared" si="144"/>
        <v>5.9511884587864737E-41</v>
      </c>
      <c r="AO188" s="5">
        <f t="shared" si="144"/>
        <v>7.2545068652580254E-41</v>
      </c>
      <c r="AP188" s="5">
        <f t="shared" si="144"/>
        <v>6.9178132934898809E-41</v>
      </c>
      <c r="AQ188" s="5">
        <f t="shared" si="147"/>
        <v>6.589119721721737E-41</v>
      </c>
      <c r="AR188" s="5">
        <f t="shared" si="147"/>
        <v>6.2684261499536315E-41</v>
      </c>
      <c r="AS188" s="5">
        <f t="shared" si="147"/>
        <v>5.9557325781854869E-41</v>
      </c>
      <c r="AT188" s="5">
        <f t="shared" si="147"/>
        <v>5.651039006417344E-41</v>
      </c>
      <c r="AU188" s="5">
        <f t="shared" si="147"/>
        <v>5.3543454346492008E-41</v>
      </c>
      <c r="AV188" s="5">
        <f t="shared" si="147"/>
        <v>5.0656518628810928E-41</v>
      </c>
      <c r="AW188" s="5">
        <f t="shared" si="147"/>
        <v>4.7849582911129499E-41</v>
      </c>
      <c r="AX188" s="5">
        <f t="shared" si="147"/>
        <v>4.5122647193448076E-41</v>
      </c>
      <c r="AY188" s="5">
        <f t="shared" si="147"/>
        <v>4.2475711475766654E-41</v>
      </c>
      <c r="AZ188" s="5">
        <f t="shared" si="147"/>
        <v>3.990877575808555E-41</v>
      </c>
      <c r="BA188" s="5">
        <f t="shared" si="147"/>
        <v>3.7421840040404132E-41</v>
      </c>
      <c r="BB188" s="5">
        <f t="shared" si="147"/>
        <v>3.501490432272272E-41</v>
      </c>
      <c r="BC188" s="5">
        <f t="shared" si="147"/>
        <v>3.268796860504159E-41</v>
      </c>
      <c r="BD188" s="5">
        <f t="shared" si="147"/>
        <v>3.0441032887360176E-41</v>
      </c>
      <c r="BE188" s="5">
        <f t="shared" si="147"/>
        <v>2.8274097169678774E-41</v>
      </c>
      <c r="BF188" s="5">
        <f t="shared" si="147"/>
        <v>2.6187161451997373E-41</v>
      </c>
      <c r="BG188" s="5">
        <f t="shared" si="146"/>
        <v>2.4180225734316214E-41</v>
      </c>
      <c r="BH188" s="5">
        <f t="shared" si="146"/>
        <v>2.2253290016634814E-41</v>
      </c>
      <c r="BI188" s="5">
        <f t="shared" si="146"/>
        <v>2.040635429895342E-41</v>
      </c>
      <c r="BJ188" s="5">
        <f t="shared" si="146"/>
        <v>1.8639418581272033E-41</v>
      </c>
      <c r="BK188" s="5">
        <f t="shared" si="146"/>
        <v>1.6952482863590847E-41</v>
      </c>
      <c r="BL188" s="5">
        <f t="shared" si="146"/>
        <v>1.534554714590946E-41</v>
      </c>
      <c r="BM188" s="5">
        <f t="shared" si="146"/>
        <v>1.3818611428228078E-41</v>
      </c>
      <c r="BN188" s="5">
        <f t="shared" si="146"/>
        <v>1.2371675710546871E-41</v>
      </c>
      <c r="BO188" s="5">
        <f t="shared" si="146"/>
        <v>1.1004739992865489E-41</v>
      </c>
      <c r="BP188" s="5">
        <f t="shared" si="146"/>
        <v>9.7178042751841135E-42</v>
      </c>
      <c r="BQ188" s="5">
        <f t="shared" si="146"/>
        <v>8.5108685575027423E-42</v>
      </c>
      <c r="BR188" s="5">
        <f t="shared" si="146"/>
        <v>7.3839328398215077E-42</v>
      </c>
      <c r="BS188" s="5">
        <f t="shared" si="146"/>
        <v>6.3369971221401383E-42</v>
      </c>
      <c r="BT188" s="5">
        <f t="shared" si="146"/>
        <v>5.3700614044587742E-42</v>
      </c>
      <c r="BU188" s="5">
        <f t="shared" si="146"/>
        <v>4.4831256867774155E-42</v>
      </c>
      <c r="BV188" s="5">
        <f t="shared" si="143"/>
        <v>3.6761899690961539E-42</v>
      </c>
      <c r="BW188" s="5">
        <f t="shared" si="143"/>
        <v>2.9492542514148785E-42</v>
      </c>
      <c r="BX188" s="5">
        <f t="shared" si="143"/>
        <v>2.3023185337335164E-42</v>
      </c>
      <c r="BY188" s="5">
        <f t="shared" si="148"/>
        <v>1.7353828160521593E-42</v>
      </c>
      <c r="BZ188" s="5">
        <f t="shared" si="148"/>
        <v>1.2484470983708615E-42</v>
      </c>
      <c r="CA188" s="5">
        <f t="shared" si="148"/>
        <v>8.4151138068950554E-43</v>
      </c>
      <c r="CB188" s="5">
        <f t="shared" si="148"/>
        <v>5.1457566300815491E-43</v>
      </c>
      <c r="CC188" s="5">
        <f t="shared" si="148"/>
        <v>2.6763994532680954E-43</v>
      </c>
      <c r="CD188" s="5">
        <f t="shared" si="148"/>
        <v>1.0070422764548476E-43</v>
      </c>
      <c r="CE188" s="5">
        <f t="shared" si="148"/>
        <v>1.3768509964140413E-44</v>
      </c>
      <c r="CF188" s="5">
        <f t="shared" si="148"/>
        <v>6.8327922828013643E-45</v>
      </c>
      <c r="CG188" s="5">
        <f t="shared" si="148"/>
        <v>7.989707460145402E-44</v>
      </c>
      <c r="CH188" s="5">
        <f t="shared" si="148"/>
        <v>2.3296135692011595E-43</v>
      </c>
      <c r="CI188" s="5">
        <f t="shared" si="148"/>
        <v>4.6602563923878324E-43</v>
      </c>
      <c r="CJ188" s="5">
        <f t="shared" si="148"/>
        <v>7.7908992155745583E-43</v>
      </c>
      <c r="CK188" s="5">
        <f t="shared" si="148"/>
        <v>1.1721542038760816E-42</v>
      </c>
      <c r="CL188" s="5">
        <f t="shared" si="148"/>
        <v>1.6452184861947552E-42</v>
      </c>
      <c r="CM188" s="5">
        <f t="shared" si="148"/>
        <v>2.1982827685134341E-42</v>
      </c>
      <c r="CN188" s="5">
        <f t="shared" si="148"/>
        <v>2.8313470508321182E-42</v>
      </c>
      <c r="CO188" s="5">
        <f t="shared" si="148"/>
        <v>3.5444113331507169E-42</v>
      </c>
      <c r="CP188" s="5">
        <f t="shared" si="148"/>
        <v>4.3374756154694022E-42</v>
      </c>
      <c r="CQ188" s="5">
        <f t="shared" si="148"/>
        <v>5.2105398977880929E-42</v>
      </c>
      <c r="CR188" s="5">
        <f t="shared" si="148"/>
        <v>6.1636041801067882E-42</v>
      </c>
      <c r="CS188" s="5">
        <f t="shared" si="148"/>
        <v>7.1966684624253602E-42</v>
      </c>
      <c r="CT188" s="5">
        <f t="shared" si="148"/>
        <v>8.3097327447440573E-42</v>
      </c>
      <c r="CU188" s="5">
        <f t="shared" si="148"/>
        <v>9.5027970270627598E-42</v>
      </c>
      <c r="CV188" s="5">
        <f t="shared" si="148"/>
        <v>1.0775861309381308E-41</v>
      </c>
      <c r="CW188" s="5">
        <f t="shared" si="148"/>
        <v>1.2128925591700011E-41</v>
      </c>
      <c r="CX188" s="5">
        <f t="shared" si="148"/>
        <v>1.3561989874018721E-41</v>
      </c>
      <c r="CY188" s="5">
        <f t="shared" si="148"/>
        <v>1.5075054156337434E-41</v>
      </c>
      <c r="CZ188" s="5">
        <f t="shared" si="148"/>
        <v>1.6668118438655956E-41</v>
      </c>
      <c r="DA188" s="5">
        <f t="shared" si="148"/>
        <v>1.834118272097467E-41</v>
      </c>
      <c r="DB188" s="5">
        <f t="shared" si="148"/>
        <v>2.0094247003293391E-41</v>
      </c>
      <c r="DC188" s="5">
        <f t="shared" si="148"/>
        <v>2.1927311285612115E-41</v>
      </c>
      <c r="DD188" s="5">
        <f t="shared" si="148"/>
        <v>2.384037556793061E-41</v>
      </c>
      <c r="DE188" s="5">
        <f t="shared" si="148"/>
        <v>2.5833439850249338E-41</v>
      </c>
      <c r="DF188" s="5">
        <f t="shared" si="148"/>
        <v>2.7906504132568072E-41</v>
      </c>
      <c r="DG188" s="5">
        <f t="shared" si="148"/>
        <v>3.0059568414886543E-41</v>
      </c>
      <c r="DH188" s="5">
        <f t="shared" si="148"/>
        <v>3.2292632697205275E-41</v>
      </c>
    </row>
    <row r="189" spans="2:112" x14ac:dyDescent="0.25">
      <c r="B189" s="5">
        <f>'goccia (23)'!S18</f>
        <v>1.4589503297446309E-18</v>
      </c>
      <c r="D189">
        <f t="shared" si="149"/>
        <v>237</v>
      </c>
      <c r="E189" s="5">
        <f t="shared" si="124"/>
        <v>1.4589503297446309E-18</v>
      </c>
      <c r="F189" s="107">
        <f t="shared" si="125"/>
        <v>14.58950329744631</v>
      </c>
      <c r="G189" s="35"/>
      <c r="H189" s="69">
        <f t="shared" si="126"/>
        <v>1.4589503297446308E-19</v>
      </c>
      <c r="I189" s="35"/>
      <c r="J189" s="6"/>
      <c r="L189" s="5">
        <f t="shared" si="145"/>
        <v>1.6850754280745382E-41</v>
      </c>
      <c r="M189" s="5">
        <f t="shared" si="145"/>
        <v>1.8532741090960203E-41</v>
      </c>
      <c r="N189" s="5">
        <f t="shared" si="145"/>
        <v>2.0294727901174814E-41</v>
      </c>
      <c r="O189" s="5">
        <f t="shared" si="145"/>
        <v>2.2136714711389638E-41</v>
      </c>
      <c r="P189" s="5">
        <f t="shared" si="145"/>
        <v>2.4058701521604466E-41</v>
      </c>
      <c r="Q189" s="5">
        <f t="shared" si="145"/>
        <v>2.6060688331819303E-41</v>
      </c>
      <c r="R189" s="5">
        <f t="shared" si="145"/>
        <v>2.8142675142033887E-41</v>
      </c>
      <c r="S189" s="5">
        <f t="shared" si="145"/>
        <v>3.0304661952248722E-41</v>
      </c>
      <c r="T189" s="5">
        <f t="shared" si="145"/>
        <v>3.2546648762463563E-41</v>
      </c>
      <c r="U189" s="5">
        <f t="shared" si="145"/>
        <v>3.4868635572678407E-41</v>
      </c>
      <c r="V189" s="5">
        <f t="shared" si="145"/>
        <v>3.7270622382892966E-41</v>
      </c>
      <c r="W189" s="5">
        <f t="shared" si="145"/>
        <v>3.9752609193107812E-41</v>
      </c>
      <c r="X189" s="5">
        <f t="shared" si="145"/>
        <v>4.2314596003322665E-41</v>
      </c>
      <c r="Y189" s="5">
        <f t="shared" si="145"/>
        <v>4.4956582813537525E-41</v>
      </c>
      <c r="Z189" s="5">
        <f t="shared" si="145"/>
        <v>4.7678569623752054E-41</v>
      </c>
      <c r="AA189" s="5">
        <f t="shared" si="145"/>
        <v>5.0480556433966917E-41</v>
      </c>
      <c r="AB189" s="5">
        <f t="shared" si="144"/>
        <v>5.3362543244181776E-41</v>
      </c>
      <c r="AC189" s="5">
        <f t="shared" si="144"/>
        <v>5.6324530054396285E-41</v>
      </c>
      <c r="AD189" s="5">
        <f t="shared" si="144"/>
        <v>7.2345098568046157E-41</v>
      </c>
      <c r="AE189" s="5">
        <f t="shared" si="144"/>
        <v>6.8982861690506887E-41</v>
      </c>
      <c r="AF189" s="5">
        <f t="shared" si="144"/>
        <v>6.5700624812967634E-41</v>
      </c>
      <c r="AG189" s="5">
        <f t="shared" si="144"/>
        <v>6.2498387935428754E-41</v>
      </c>
      <c r="AH189" s="5">
        <f t="shared" si="144"/>
        <v>5.9376151057889493E-41</v>
      </c>
      <c r="AI189" s="5">
        <f t="shared" si="144"/>
        <v>5.6333914180350239E-41</v>
      </c>
      <c r="AJ189" s="5">
        <f t="shared" si="144"/>
        <v>5.3371677302810992E-41</v>
      </c>
      <c r="AK189" s="5">
        <f t="shared" si="144"/>
        <v>5.0489440425272088E-41</v>
      </c>
      <c r="AL189" s="5">
        <f t="shared" si="144"/>
        <v>4.7687203547732844E-41</v>
      </c>
      <c r="AM189" s="5">
        <f t="shared" si="144"/>
        <v>4.4964966670193596E-41</v>
      </c>
      <c r="AN189" s="5">
        <f t="shared" si="144"/>
        <v>4.2322729792654676E-41</v>
      </c>
      <c r="AO189" s="5">
        <f t="shared" si="144"/>
        <v>3.9760492915115431E-41</v>
      </c>
      <c r="AP189" s="5">
        <f t="shared" si="144"/>
        <v>3.7278256037576193E-41</v>
      </c>
      <c r="AQ189" s="5">
        <f t="shared" si="147"/>
        <v>3.4876019160036966E-41</v>
      </c>
      <c r="AR189" s="5">
        <f t="shared" si="147"/>
        <v>3.2553782282498011E-41</v>
      </c>
      <c r="AS189" s="5">
        <f t="shared" si="147"/>
        <v>3.0311545404958783E-41</v>
      </c>
      <c r="AT189" s="5">
        <f t="shared" si="147"/>
        <v>2.8149308527419556E-41</v>
      </c>
      <c r="AU189" s="5">
        <f t="shared" si="147"/>
        <v>2.6067071649880335E-41</v>
      </c>
      <c r="AV189" s="5">
        <f t="shared" si="147"/>
        <v>2.4064834772341361E-41</v>
      </c>
      <c r="AW189" s="5">
        <f t="shared" si="147"/>
        <v>2.2142597894802141E-41</v>
      </c>
      <c r="AX189" s="5">
        <f t="shared" si="147"/>
        <v>2.0300361017262928E-41</v>
      </c>
      <c r="AY189" s="5">
        <f t="shared" si="147"/>
        <v>1.8538124139723719E-41</v>
      </c>
      <c r="AZ189" s="5">
        <f t="shared" si="147"/>
        <v>1.6855887262184715E-41</v>
      </c>
      <c r="BA189" s="5">
        <f t="shared" si="147"/>
        <v>1.5253650384645506E-41</v>
      </c>
      <c r="BB189" s="5">
        <f t="shared" si="147"/>
        <v>1.3731413507106306E-41</v>
      </c>
      <c r="BC189" s="5">
        <f t="shared" si="147"/>
        <v>1.2289176629567277E-41</v>
      </c>
      <c r="BD189" s="5">
        <f t="shared" si="147"/>
        <v>1.0926939752028077E-41</v>
      </c>
      <c r="BE189" s="5">
        <f t="shared" si="147"/>
        <v>9.6447028744888811E-42</v>
      </c>
      <c r="BF189" s="5">
        <f t="shared" si="147"/>
        <v>8.4424659969496914E-42</v>
      </c>
      <c r="BG189" s="5">
        <f t="shared" si="146"/>
        <v>7.3202291194106371E-42</v>
      </c>
      <c r="BH189" s="5">
        <f t="shared" si="146"/>
        <v>6.2779922418714479E-42</v>
      </c>
      <c r="BI189" s="5">
        <f t="shared" si="146"/>
        <v>5.3157553643322634E-42</v>
      </c>
      <c r="BJ189" s="5">
        <f t="shared" si="146"/>
        <v>4.4335184867930849E-42</v>
      </c>
      <c r="BK189" s="5">
        <f t="shared" si="146"/>
        <v>3.6312816092540035E-42</v>
      </c>
      <c r="BL189" s="5">
        <f t="shared" si="146"/>
        <v>2.9090447317148261E-42</v>
      </c>
      <c r="BM189" s="5">
        <f t="shared" si="146"/>
        <v>2.266807854175654E-42</v>
      </c>
      <c r="BN189" s="5">
        <f t="shared" si="146"/>
        <v>1.7045709766365498E-42</v>
      </c>
      <c r="BO189" s="5">
        <f t="shared" si="146"/>
        <v>1.2223340990973787E-42</v>
      </c>
      <c r="BP189" s="5">
        <f t="shared" si="146"/>
        <v>8.2009722155821283E-43</v>
      </c>
      <c r="BQ189" s="5">
        <f t="shared" si="146"/>
        <v>4.9786034401905221E-43</v>
      </c>
      <c r="BR189" s="5">
        <f t="shared" si="146"/>
        <v>2.5562346647992126E-43</v>
      </c>
      <c r="BS189" s="5">
        <f t="shared" si="146"/>
        <v>9.338658894076164E-44</v>
      </c>
      <c r="BT189" s="5">
        <f t="shared" si="146"/>
        <v>1.1149711401607336E-44</v>
      </c>
      <c r="BU189" s="5">
        <f t="shared" si="146"/>
        <v>8.9128338624583529E-45</v>
      </c>
      <c r="BV189" s="5">
        <f t="shared" si="143"/>
        <v>8.6675956323300506E-44</v>
      </c>
      <c r="BW189" s="5">
        <f t="shared" si="143"/>
        <v>2.4443907878412873E-43</v>
      </c>
      <c r="BX189" s="5">
        <f t="shared" si="143"/>
        <v>4.8220220124497643E-43</v>
      </c>
      <c r="BY189" s="5">
        <f t="shared" si="148"/>
        <v>7.9996532370582947E-43</v>
      </c>
      <c r="BZ189" s="5">
        <f t="shared" si="148"/>
        <v>1.197728446166635E-42</v>
      </c>
      <c r="CA189" s="5">
        <f t="shared" ref="CA189:CP190" si="150">IF($E189=0, 0, ($E189/ROUND($E189/CA$3,0)-CA$3)^2)</f>
        <v>1.6754915686274891E-42</v>
      </c>
      <c r="CB189" s="5">
        <f t="shared" si="150"/>
        <v>2.2332546910883482E-42</v>
      </c>
      <c r="CC189" s="5">
        <f t="shared" si="150"/>
        <v>2.8710178135492132E-42</v>
      </c>
      <c r="CD189" s="5">
        <f t="shared" si="150"/>
        <v>3.5887809360099918E-42</v>
      </c>
      <c r="CE189" s="5">
        <f t="shared" si="150"/>
        <v>4.3865440584708573E-42</v>
      </c>
      <c r="CF189" s="5">
        <f t="shared" si="150"/>
        <v>5.2643071809317281E-42</v>
      </c>
      <c r="CG189" s="5">
        <f t="shared" si="150"/>
        <v>6.2220703033924845E-42</v>
      </c>
      <c r="CH189" s="5">
        <f t="shared" si="150"/>
        <v>7.2598334258533565E-42</v>
      </c>
      <c r="CI189" s="5">
        <f t="shared" si="150"/>
        <v>8.3775965483142338E-42</v>
      </c>
      <c r="CJ189" s="5">
        <f t="shared" si="150"/>
        <v>9.5753596707751165E-42</v>
      </c>
      <c r="CK189" s="5">
        <f t="shared" si="150"/>
        <v>1.0853122793235845E-41</v>
      </c>
      <c r="CL189" s="5">
        <f t="shared" si="150"/>
        <v>1.221088591569673E-41</v>
      </c>
      <c r="CM189" s="5">
        <f t="shared" si="150"/>
        <v>1.3648649038157617E-41</v>
      </c>
      <c r="CN189" s="5">
        <f t="shared" si="150"/>
        <v>1.5166412160618511E-41</v>
      </c>
      <c r="CO189" s="5">
        <f t="shared" si="150"/>
        <v>1.6764175283079215E-41</v>
      </c>
      <c r="CP189" s="5">
        <f t="shared" si="150"/>
        <v>1.8441938405540109E-41</v>
      </c>
      <c r="CQ189" s="5">
        <f t="shared" ref="CQ189:DF190" si="151">IF($E189=0, 0, ($E189/ROUND($E189/CQ$3,0)-CQ$3)^2)</f>
        <v>2.019970152800101E-41</v>
      </c>
      <c r="CR189" s="5">
        <f t="shared" si="151"/>
        <v>2.2037464650461915E-41</v>
      </c>
      <c r="CS189" s="5">
        <f t="shared" si="151"/>
        <v>2.3955227772922592E-41</v>
      </c>
      <c r="CT189" s="5">
        <f t="shared" si="151"/>
        <v>2.5952990895383495E-41</v>
      </c>
      <c r="CU189" s="5">
        <f t="shared" si="151"/>
        <v>2.803075401784441E-41</v>
      </c>
      <c r="CV189" s="5">
        <f t="shared" si="151"/>
        <v>3.0188517140305061E-41</v>
      </c>
      <c r="CW189" s="5">
        <f t="shared" si="151"/>
        <v>3.2426280262765974E-41</v>
      </c>
      <c r="CX189" s="5">
        <f t="shared" si="151"/>
        <v>3.4744043385226893E-41</v>
      </c>
      <c r="CY189" s="5">
        <f t="shared" si="151"/>
        <v>3.7141806507687819E-41</v>
      </c>
      <c r="CZ189" s="5">
        <f t="shared" si="151"/>
        <v>3.9619569630148445E-41</v>
      </c>
      <c r="DA189" s="5">
        <f t="shared" si="151"/>
        <v>4.2177332752609369E-41</v>
      </c>
      <c r="DB189" s="5">
        <f t="shared" si="151"/>
        <v>4.48150958750703E-41</v>
      </c>
      <c r="DC189" s="5">
        <f t="shared" si="151"/>
        <v>4.7532858997531231E-41</v>
      </c>
      <c r="DD189" s="5">
        <f t="shared" si="151"/>
        <v>5.0330622119991828E-41</v>
      </c>
      <c r="DE189" s="5">
        <f t="shared" si="151"/>
        <v>5.3208385242452769E-41</v>
      </c>
      <c r="DF189" s="5">
        <f t="shared" si="151"/>
        <v>5.6166148364913715E-41</v>
      </c>
      <c r="DG189" s="5">
        <f t="shared" ref="DG189:DH190" si="152">IF($E189=0, 0, ($E189/ROUND($E189/DG$3,0)-DG$3)^2)</f>
        <v>5.9203911487374291E-41</v>
      </c>
      <c r="DH189" s="5">
        <f t="shared" si="152"/>
        <v>6.2321674609835231E-41</v>
      </c>
    </row>
    <row r="190" spans="2:112" x14ac:dyDescent="0.25">
      <c r="B190" s="5">
        <f>'goccia (23)'!S19</f>
        <v>1.4876743180609348E-18</v>
      </c>
      <c r="D190">
        <f t="shared" si="149"/>
        <v>238</v>
      </c>
      <c r="E190" s="5">
        <f t="shared" si="124"/>
        <v>1.4876743180609348E-18</v>
      </c>
      <c r="F190" s="107">
        <f t="shared" si="125"/>
        <v>14.876743180609349</v>
      </c>
      <c r="G190" s="35"/>
      <c r="H190" s="69">
        <f t="shared" si="126"/>
        <v>1.4876743180609348E-19</v>
      </c>
      <c r="I190" s="35"/>
      <c r="J190" s="6"/>
      <c r="L190" s="5">
        <f t="shared" si="145"/>
        <v>1.5192243526299711E-42</v>
      </c>
      <c r="M190" s="5">
        <f t="shared" si="145"/>
        <v>2.0522516301925965E-42</v>
      </c>
      <c r="N190" s="5">
        <f t="shared" si="145"/>
        <v>2.6652789077551489E-42</v>
      </c>
      <c r="O190" s="5">
        <f t="shared" si="145"/>
        <v>3.3583061853177754E-42</v>
      </c>
      <c r="P190" s="5">
        <f t="shared" si="145"/>
        <v>4.131333462880407E-42</v>
      </c>
      <c r="Q190" s="5">
        <f t="shared" si="145"/>
        <v>4.9843607404430439E-42</v>
      </c>
      <c r="R190" s="5">
        <f t="shared" si="145"/>
        <v>5.9173880180055696E-42</v>
      </c>
      <c r="S190" s="5">
        <f t="shared" si="145"/>
        <v>6.9304152955682076E-42</v>
      </c>
      <c r="T190" s="5">
        <f t="shared" si="145"/>
        <v>8.023442573130851E-42</v>
      </c>
      <c r="U190" s="5">
        <f t="shared" si="145"/>
        <v>9.1964698506934997E-42</v>
      </c>
      <c r="V190" s="5">
        <f t="shared" si="145"/>
        <v>1.0449497128255998E-41</v>
      </c>
      <c r="W190" s="5">
        <f t="shared" si="145"/>
        <v>1.1782524405818649E-41</v>
      </c>
      <c r="X190" s="5">
        <f t="shared" si="145"/>
        <v>1.3195551683381302E-41</v>
      </c>
      <c r="Y190" s="5">
        <f t="shared" si="145"/>
        <v>1.4688578960943962E-41</v>
      </c>
      <c r="Z190" s="5">
        <f t="shared" si="145"/>
        <v>1.6261606238506435E-41</v>
      </c>
      <c r="AA190" s="5">
        <f t="shared" ref="AA190:CL190" si="153">IF($E190=0, 0, ($E190/ROUND($E190/AA$3,0)-AA$3)^2)</f>
        <v>1.7914633516069095E-41</v>
      </c>
      <c r="AB190" s="5">
        <f t="shared" si="153"/>
        <v>1.9647660793631762E-41</v>
      </c>
      <c r="AC190" s="5">
        <f t="shared" si="153"/>
        <v>2.1460688071194212E-41</v>
      </c>
      <c r="AD190" s="5">
        <f t="shared" si="153"/>
        <v>2.3353715348756876E-41</v>
      </c>
      <c r="AE190" s="5">
        <f t="shared" si="153"/>
        <v>2.5326742626319551E-41</v>
      </c>
      <c r="AF190" s="5">
        <f t="shared" si="153"/>
        <v>2.7379769903882231E-41</v>
      </c>
      <c r="AG190" s="5">
        <f t="shared" si="153"/>
        <v>2.9512797181444654E-41</v>
      </c>
      <c r="AH190" s="5">
        <f t="shared" si="153"/>
        <v>3.1725824459007332E-41</v>
      </c>
      <c r="AI190" s="5">
        <f t="shared" si="153"/>
        <v>3.4018851736570018E-41</v>
      </c>
      <c r="AJ190" s="5">
        <f t="shared" si="153"/>
        <v>3.6391879014132704E-41</v>
      </c>
      <c r="AK190" s="5">
        <f t="shared" si="153"/>
        <v>3.8844906291695102E-41</v>
      </c>
      <c r="AL190" s="5">
        <f t="shared" si="153"/>
        <v>4.1377933569257792E-41</v>
      </c>
      <c r="AM190" s="5">
        <f t="shared" si="153"/>
        <v>4.3990960846820489E-41</v>
      </c>
      <c r="AN190" s="5">
        <f t="shared" si="153"/>
        <v>4.668398812438286E-41</v>
      </c>
      <c r="AO190" s="5">
        <f t="shared" si="153"/>
        <v>4.945701540194556E-41</v>
      </c>
      <c r="AP190" s="5">
        <f t="shared" si="153"/>
        <v>5.2310042679508256E-41</v>
      </c>
      <c r="AQ190" s="5">
        <f t="shared" si="153"/>
        <v>5.5243069957070968E-41</v>
      </c>
      <c r="AR190" s="5">
        <f t="shared" si="153"/>
        <v>5.8256097234633311E-41</v>
      </c>
      <c r="AS190" s="5">
        <f t="shared" si="153"/>
        <v>7.5640356393881352E-41</v>
      </c>
      <c r="AT190" s="5">
        <f t="shared" si="153"/>
        <v>7.2201497813395245E-41</v>
      </c>
      <c r="AU190" s="5">
        <f t="shared" si="153"/>
        <v>6.8842639232909144E-41</v>
      </c>
      <c r="AV190" s="5">
        <f t="shared" si="153"/>
        <v>6.5563780652423438E-41</v>
      </c>
      <c r="AW190" s="5">
        <f t="shared" si="153"/>
        <v>6.2364922071937341E-41</v>
      </c>
      <c r="AX190" s="5">
        <f t="shared" si="153"/>
        <v>5.924606349145125E-41</v>
      </c>
      <c r="AY190" s="5">
        <f t="shared" si="153"/>
        <v>5.6207204910965156E-41</v>
      </c>
      <c r="AZ190" s="5">
        <f t="shared" si="153"/>
        <v>5.3248346330479425E-41</v>
      </c>
      <c r="BA190" s="5">
        <f t="shared" si="153"/>
        <v>5.0369487749993344E-41</v>
      </c>
      <c r="BB190" s="5">
        <f t="shared" si="153"/>
        <v>4.7570629169507259E-41</v>
      </c>
      <c r="BC190" s="5">
        <f t="shared" si="153"/>
        <v>4.4851770589021502E-41</v>
      </c>
      <c r="BD190" s="5">
        <f t="shared" si="153"/>
        <v>4.2212912008535421E-41</v>
      </c>
      <c r="BE190" s="5">
        <f t="shared" si="153"/>
        <v>3.9654053428049346E-41</v>
      </c>
      <c r="BF190" s="5">
        <f t="shared" si="153"/>
        <v>3.7175194847563277E-41</v>
      </c>
      <c r="BG190" s="5">
        <f t="shared" si="153"/>
        <v>3.4776336267077496E-41</v>
      </c>
      <c r="BH190" s="5">
        <f t="shared" si="153"/>
        <v>3.2457477686591425E-41</v>
      </c>
      <c r="BI190" s="5">
        <f t="shared" si="153"/>
        <v>3.0218619106105361E-41</v>
      </c>
      <c r="BJ190" s="5">
        <f t="shared" si="153"/>
        <v>2.8059760525619299E-41</v>
      </c>
      <c r="BK190" s="5">
        <f t="shared" si="153"/>
        <v>2.5980901945133493E-41</v>
      </c>
      <c r="BL190" s="5">
        <f t="shared" si="153"/>
        <v>2.3982043364647434E-41</v>
      </c>
      <c r="BM190" s="5">
        <f t="shared" si="153"/>
        <v>2.2063184784161381E-41</v>
      </c>
      <c r="BN190" s="5">
        <f t="shared" si="153"/>
        <v>2.0224326203675552E-41</v>
      </c>
      <c r="BO190" s="5">
        <f t="shared" si="153"/>
        <v>1.84654676231895E-41</v>
      </c>
      <c r="BP190" s="5">
        <f t="shared" si="153"/>
        <v>1.6786609042703452E-41</v>
      </c>
      <c r="BQ190" s="5">
        <f t="shared" si="153"/>
        <v>1.518775046221741E-41</v>
      </c>
      <c r="BR190" s="5">
        <f t="shared" si="153"/>
        <v>1.3668891881731554E-41</v>
      </c>
      <c r="BS190" s="5">
        <f t="shared" si="153"/>
        <v>1.2230033301245513E-41</v>
      </c>
      <c r="BT190" s="5">
        <f t="shared" si="153"/>
        <v>1.0871174720759478E-41</v>
      </c>
      <c r="BU190" s="5">
        <f t="shared" si="153"/>
        <v>9.592316140273448E-42</v>
      </c>
      <c r="BV190" s="5">
        <f t="shared" si="153"/>
        <v>8.3934575597875632E-42</v>
      </c>
      <c r="BW190" s="5">
        <f t="shared" si="153"/>
        <v>7.2745989793016647E-42</v>
      </c>
      <c r="BX190" s="5">
        <f t="shared" si="153"/>
        <v>6.2357403988156326E-42</v>
      </c>
      <c r="BY190" s="5">
        <f t="shared" si="153"/>
        <v>5.2768818183296045E-42</v>
      </c>
      <c r="BZ190" s="5">
        <f t="shared" si="153"/>
        <v>4.3980232378436831E-42</v>
      </c>
      <c r="CA190" s="5">
        <f t="shared" si="153"/>
        <v>3.5991646573576568E-42</v>
      </c>
      <c r="CB190" s="5">
        <f t="shared" si="153"/>
        <v>2.8803060768716353E-42</v>
      </c>
      <c r="CC190" s="5">
        <f t="shared" si="153"/>
        <v>2.2414474963856193E-42</v>
      </c>
      <c r="CD190" s="5">
        <f t="shared" si="153"/>
        <v>1.6825889158996712E-42</v>
      </c>
      <c r="CE190" s="5">
        <f t="shared" si="153"/>
        <v>1.2037303354136561E-42</v>
      </c>
      <c r="CF190" s="5">
        <f t="shared" si="153"/>
        <v>8.0487175492764649E-43</v>
      </c>
      <c r="CG190" s="5">
        <f t="shared" si="153"/>
        <v>4.860131744416756E-43</v>
      </c>
      <c r="CH190" s="5">
        <f t="shared" si="153"/>
        <v>2.4715459395566696E-43</v>
      </c>
      <c r="CI190" s="5">
        <f t="shared" si="153"/>
        <v>8.829601346966358E-44</v>
      </c>
      <c r="CJ190" s="5">
        <f t="shared" si="153"/>
        <v>9.4374329836655162E-45</v>
      </c>
      <c r="CK190" s="5">
        <f t="shared" si="153"/>
        <v>1.0578852497667814E-44</v>
      </c>
      <c r="CL190" s="5">
        <f t="shared" si="153"/>
        <v>9.1720272011670751E-44</v>
      </c>
      <c r="CM190" s="5">
        <f t="shared" si="150"/>
        <v>2.5286169152567901E-43</v>
      </c>
      <c r="CN190" s="5">
        <f t="shared" si="150"/>
        <v>4.9400311103969251E-43</v>
      </c>
      <c r="CO190" s="5">
        <f t="shared" si="150"/>
        <v>8.151445305536679E-43</v>
      </c>
      <c r="CP190" s="5">
        <f t="shared" si="150"/>
        <v>1.2162859500676826E-42</v>
      </c>
      <c r="CQ190" s="5">
        <f t="shared" si="151"/>
        <v>1.6974273695817023E-42</v>
      </c>
      <c r="CR190" s="5">
        <f t="shared" si="151"/>
        <v>2.2585687890957276E-42</v>
      </c>
      <c r="CS190" s="5">
        <f t="shared" si="151"/>
        <v>2.8997102086096761E-42</v>
      </c>
      <c r="CT190" s="5">
        <f t="shared" si="151"/>
        <v>3.6208516281237023E-42</v>
      </c>
      <c r="CU190" s="5">
        <f t="shared" si="151"/>
        <v>4.4219930476377338E-42</v>
      </c>
      <c r="CV190" s="5">
        <f t="shared" si="151"/>
        <v>5.3031344671516597E-42</v>
      </c>
      <c r="CW190" s="5">
        <f t="shared" si="151"/>
        <v>6.2642758866656917E-42</v>
      </c>
      <c r="CX190" s="5">
        <f t="shared" si="151"/>
        <v>7.3054173061797297E-42</v>
      </c>
      <c r="CY190" s="5">
        <f t="shared" si="151"/>
        <v>8.426558725693773E-42</v>
      </c>
      <c r="CZ190" s="5">
        <f t="shared" si="151"/>
        <v>9.6277001452076713E-42</v>
      </c>
      <c r="DA190" s="5">
        <f t="shared" si="151"/>
        <v>1.0908841564721716E-41</v>
      </c>
      <c r="DB190" s="5">
        <f t="shared" si="151"/>
        <v>1.2269982984235764E-41</v>
      </c>
      <c r="DC190" s="5">
        <f t="shared" si="151"/>
        <v>1.3711124403749821E-41</v>
      </c>
      <c r="DD190" s="5">
        <f t="shared" si="151"/>
        <v>1.5232265823263691E-41</v>
      </c>
      <c r="DE190" s="5">
        <f t="shared" si="151"/>
        <v>1.6833407242777749E-41</v>
      </c>
      <c r="DF190" s="5">
        <f t="shared" si="151"/>
        <v>1.8514548662291808E-41</v>
      </c>
      <c r="DG190" s="5">
        <f t="shared" si="152"/>
        <v>2.0275690081805659E-41</v>
      </c>
      <c r="DH190" s="5">
        <f t="shared" si="152"/>
        <v>2.2116831501319722E-41</v>
      </c>
    </row>
    <row r="191" spans="2:112" x14ac:dyDescent="0.25">
      <c r="F191" s="6"/>
      <c r="G191" s="6"/>
      <c r="H191" s="6"/>
      <c r="I191" s="6"/>
    </row>
    <row r="192" spans="2:112" ht="15.75" thickBot="1" x14ac:dyDescent="0.3">
      <c r="F192" s="6"/>
      <c r="G192" s="6"/>
      <c r="H192" s="50"/>
      <c r="I192" s="6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</row>
    <row r="193" spans="2:112" x14ac:dyDescent="0.25">
      <c r="B193" s="94"/>
      <c r="C193" s="72" t="s">
        <v>102</v>
      </c>
      <c r="D193" s="1" t="s">
        <v>27</v>
      </c>
      <c r="E193" s="102" t="s">
        <v>103</v>
      </c>
      <c r="H193" s="5">
        <f>AVERAGE(H7:H190)</f>
        <v>1.5297599356044108E-19</v>
      </c>
      <c r="K193" s="41" t="s">
        <v>53</v>
      </c>
      <c r="L193" s="44">
        <f>SUM(L7:L190)</f>
        <v>8.4448556897986402E-39</v>
      </c>
      <c r="M193" s="44">
        <f t="shared" ref="M193:BX193" si="154">SUM(M7:M190)</f>
        <v>8.3645791135462686E-39</v>
      </c>
      <c r="N193" s="44">
        <f t="shared" si="154"/>
        <v>8.2496195727808841E-39</v>
      </c>
      <c r="O193" s="44">
        <f t="shared" si="154"/>
        <v>8.1642053059125324E-39</v>
      </c>
      <c r="P193" s="44">
        <f t="shared" si="154"/>
        <v>8.0576910369162517E-39</v>
      </c>
      <c r="Q193" s="44">
        <f t="shared" si="154"/>
        <v>7.9630999289262718E-39</v>
      </c>
      <c r="R193" s="44">
        <f t="shared" si="154"/>
        <v>8.0315604753209809E-39</v>
      </c>
      <c r="S193" s="44">
        <f t="shared" si="154"/>
        <v>7.9381901028047401E-39</v>
      </c>
      <c r="T193" s="44">
        <f t="shared" si="154"/>
        <v>7.8686260106642584E-39</v>
      </c>
      <c r="U193" s="5">
        <f t="shared" si="154"/>
        <v>7.7922998474834885E-39</v>
      </c>
      <c r="V193" s="5">
        <f t="shared" si="154"/>
        <v>7.7315510744875773E-39</v>
      </c>
      <c r="W193" s="5">
        <f t="shared" si="154"/>
        <v>7.683259793171956E-39</v>
      </c>
      <c r="X193" s="44">
        <f t="shared" si="154"/>
        <v>7.6463588834198702E-39</v>
      </c>
      <c r="Y193" s="5">
        <f t="shared" si="154"/>
        <v>7.6113257573714099E-39</v>
      </c>
      <c r="Z193" s="5">
        <f t="shared" si="154"/>
        <v>7.6194118584694375E-39</v>
      </c>
      <c r="AA193" s="5">
        <f t="shared" si="154"/>
        <v>7.7240306056423029E-39</v>
      </c>
      <c r="AB193" s="49">
        <f t="shared" si="154"/>
        <v>7.6969045810845949E-39</v>
      </c>
      <c r="AC193" s="49">
        <f t="shared" si="154"/>
        <v>7.7607829714807539E-39</v>
      </c>
      <c r="AD193" s="49">
        <f t="shared" si="154"/>
        <v>7.7557503518840585E-39</v>
      </c>
      <c r="AE193" s="5">
        <f t="shared" si="154"/>
        <v>7.7902111411198241E-39</v>
      </c>
      <c r="AF193" s="44">
        <f t="shared" si="154"/>
        <v>7.8979273094258654E-39</v>
      </c>
      <c r="AG193" s="44">
        <f t="shared" si="154"/>
        <v>7.8739438787740066E-39</v>
      </c>
      <c r="AH193" s="44">
        <f t="shared" si="154"/>
        <v>7.8658755744586584E-39</v>
      </c>
      <c r="AI193" s="44">
        <f t="shared" si="154"/>
        <v>7.9309050986001667E-39</v>
      </c>
      <c r="AJ193" s="44">
        <f t="shared" si="154"/>
        <v>7.9337268187024038E-39</v>
      </c>
      <c r="AK193" s="44">
        <f t="shared" si="154"/>
        <v>7.9650699103302387E-39</v>
      </c>
      <c r="AL193" s="44">
        <f t="shared" si="154"/>
        <v>8.0024298346129602E-39</v>
      </c>
      <c r="AM193" s="44">
        <f t="shared" si="154"/>
        <v>8.0531549828461079E-39</v>
      </c>
      <c r="AN193" s="44">
        <f t="shared" si="154"/>
        <v>8.0841298065732551E-39</v>
      </c>
      <c r="AO193" s="44">
        <f t="shared" si="154"/>
        <v>8.1311646530533584E-39</v>
      </c>
      <c r="AP193" s="5">
        <f t="shared" si="154"/>
        <v>8.186842010885195E-39</v>
      </c>
      <c r="AQ193" s="5">
        <f t="shared" si="154"/>
        <v>8.2241609777801433E-39</v>
      </c>
      <c r="AR193" s="5">
        <f t="shared" si="154"/>
        <v>8.2921407950082946E-39</v>
      </c>
      <c r="AS193" s="44">
        <f t="shared" si="154"/>
        <v>8.4028396776076913E-39</v>
      </c>
      <c r="AT193" s="44">
        <f t="shared" si="154"/>
        <v>8.7440036464512743E-39</v>
      </c>
      <c r="AU193" s="5">
        <f t="shared" si="154"/>
        <v>8.7767765295900039E-39</v>
      </c>
      <c r="AV193" s="5">
        <f t="shared" si="154"/>
        <v>8.7882016461670029E-39</v>
      </c>
      <c r="AW193" s="5">
        <f t="shared" si="154"/>
        <v>8.8090039433874043E-39</v>
      </c>
      <c r="AX193" s="5">
        <f t="shared" si="154"/>
        <v>8.8559092122374691E-39</v>
      </c>
      <c r="AY193" s="5">
        <f t="shared" si="154"/>
        <v>8.8911325321258484E-39</v>
      </c>
      <c r="AZ193" s="5">
        <f t="shared" si="154"/>
        <v>8.9667363169973421E-39</v>
      </c>
      <c r="BA193" s="5">
        <f t="shared" si="154"/>
        <v>9.020747946530656E-39</v>
      </c>
      <c r="BB193" s="5">
        <f t="shared" si="154"/>
        <v>9.0704981001215278E-39</v>
      </c>
      <c r="BC193" s="49">
        <f t="shared" si="154"/>
        <v>9.2297629875302169E-39</v>
      </c>
      <c r="BD193" s="49">
        <f t="shared" si="154"/>
        <v>9.3338997929388872E-39</v>
      </c>
      <c r="BE193" s="49">
        <f t="shared" si="154"/>
        <v>9.3864653323130169E-39</v>
      </c>
      <c r="BF193" s="5">
        <f t="shared" si="154"/>
        <v>9.4362867116068152E-39</v>
      </c>
      <c r="BG193" s="44">
        <f t="shared" si="154"/>
        <v>9.5008280909006057E-39</v>
      </c>
      <c r="BH193" s="44">
        <f t="shared" si="154"/>
        <v>9.6363047139008412E-39</v>
      </c>
      <c r="BI193" s="44">
        <f t="shared" si="154"/>
        <v>9.7070016260248297E-39</v>
      </c>
      <c r="BJ193" s="44">
        <f t="shared" si="154"/>
        <v>9.7943190558456635E-39</v>
      </c>
      <c r="BK193" s="44">
        <f t="shared" si="154"/>
        <v>9.8853885686632225E-39</v>
      </c>
      <c r="BL193" s="44">
        <f t="shared" si="154"/>
        <v>1.0050512807106441E-38</v>
      </c>
      <c r="BM193" s="44">
        <f t="shared" si="154"/>
        <v>1.0138016651185332E-38</v>
      </c>
      <c r="BN193" s="44">
        <f t="shared" si="154"/>
        <v>1.0237905348415077E-38</v>
      </c>
      <c r="BO193" s="44">
        <f t="shared" si="154"/>
        <v>1.038985374504175E-38</v>
      </c>
      <c r="BP193" s="44">
        <f t="shared" si="154"/>
        <v>1.0529181170647084E-38</v>
      </c>
      <c r="BQ193" s="44">
        <f t="shared" si="154"/>
        <v>1.0800814236172076E-38</v>
      </c>
      <c r="BR193" s="44">
        <f t="shared" si="154"/>
        <v>1.0914952650973641E-38</v>
      </c>
      <c r="BS193" s="44">
        <f t="shared" si="154"/>
        <v>1.1031227238156849E-38</v>
      </c>
      <c r="BT193" s="44">
        <f t="shared" si="154"/>
        <v>1.1201422659356842E-38</v>
      </c>
      <c r="BU193" s="44">
        <f t="shared" si="154"/>
        <v>1.1339563194294706E-38</v>
      </c>
      <c r="BV193" s="44">
        <f t="shared" si="154"/>
        <v>1.1470361988711571E-38</v>
      </c>
      <c r="BW193" s="44">
        <f t="shared" si="154"/>
        <v>1.1611751225037254E-38</v>
      </c>
      <c r="BX193" s="44">
        <f t="shared" si="154"/>
        <v>1.1984594009400804E-38</v>
      </c>
      <c r="BY193" s="44">
        <f t="shared" ref="BY193:DH193" si="155">SUM(BY7:BY190)</f>
        <v>1.2241261315636422E-38</v>
      </c>
      <c r="BZ193" s="44">
        <f t="shared" si="155"/>
        <v>1.2349578082587624E-38</v>
      </c>
      <c r="CA193" s="44">
        <f t="shared" si="155"/>
        <v>1.2577398021179467E-38</v>
      </c>
      <c r="CB193" s="44">
        <f t="shared" si="155"/>
        <v>1.2685622405561559E-38</v>
      </c>
      <c r="CC193" s="44">
        <f t="shared" si="155"/>
        <v>1.2946606948639891E-38</v>
      </c>
      <c r="CD193" s="44">
        <f t="shared" si="155"/>
        <v>1.3117288886068757E-38</v>
      </c>
      <c r="CE193" s="44">
        <f t="shared" si="155"/>
        <v>1.3323803285015644E-38</v>
      </c>
      <c r="CF193" s="44">
        <f t="shared" si="155"/>
        <v>1.3489983103715386E-38</v>
      </c>
      <c r="CG193" s="44">
        <f t="shared" si="155"/>
        <v>1.3619219351482614E-38</v>
      </c>
      <c r="CH193" s="44">
        <f t="shared" si="155"/>
        <v>1.3755451283323148E-38</v>
      </c>
      <c r="CI193" s="44">
        <f t="shared" si="155"/>
        <v>1.4051266524907742E-38</v>
      </c>
      <c r="CJ193" s="44">
        <f t="shared" si="155"/>
        <v>1.4182206089748097E-38</v>
      </c>
      <c r="CK193" s="44">
        <f t="shared" si="155"/>
        <v>1.4404833332625855E-38</v>
      </c>
      <c r="CL193" s="44">
        <f t="shared" si="155"/>
        <v>1.4539520494958775E-38</v>
      </c>
      <c r="CM193" s="44">
        <f t="shared" si="155"/>
        <v>1.474390967107826E-38</v>
      </c>
      <c r="CN193" s="44">
        <f t="shared" si="155"/>
        <v>1.4965350889502708E-38</v>
      </c>
      <c r="CO193" s="44">
        <f t="shared" si="155"/>
        <v>1.5110557012436163E-38</v>
      </c>
      <c r="CP193" s="44">
        <f t="shared" si="155"/>
        <v>1.5260996392769011E-38</v>
      </c>
      <c r="CQ193" s="44">
        <f t="shared" si="155"/>
        <v>1.542369431031718E-38</v>
      </c>
      <c r="CR193" s="44">
        <f t="shared" si="155"/>
        <v>1.5761281982350026E-38</v>
      </c>
      <c r="CS193" s="44">
        <f t="shared" si="155"/>
        <v>1.5923521822720674E-38</v>
      </c>
      <c r="CT193" s="44">
        <f t="shared" si="155"/>
        <v>1.6107291047687724E-38</v>
      </c>
      <c r="CU193" s="44">
        <f t="shared" si="155"/>
        <v>1.6286062944004245E-38</v>
      </c>
      <c r="CV193" s="44">
        <f t="shared" si="155"/>
        <v>1.6479554840320763E-38</v>
      </c>
      <c r="CW193" s="44">
        <f t="shared" si="155"/>
        <v>1.7101532252736737E-38</v>
      </c>
      <c r="CX193" s="44">
        <f t="shared" si="155"/>
        <v>1.7295375989232229E-38</v>
      </c>
      <c r="CY193" s="44">
        <f t="shared" si="155"/>
        <v>1.74550976800444E-38</v>
      </c>
      <c r="CZ193" s="44">
        <f t="shared" si="155"/>
        <v>1.762953937085653E-38</v>
      </c>
      <c r="DA193" s="44">
        <f t="shared" si="155"/>
        <v>1.7897403792207989E-38</v>
      </c>
      <c r="DB193" s="44">
        <f t="shared" si="155"/>
        <v>1.8237315662282475E-38</v>
      </c>
      <c r="DC193" s="44">
        <f t="shared" si="155"/>
        <v>1.8418491490806274E-38</v>
      </c>
      <c r="DD193" s="44">
        <f t="shared" si="155"/>
        <v>1.861438731933004E-38</v>
      </c>
      <c r="DE193" s="44">
        <f t="shared" si="155"/>
        <v>1.8825153284230991E-38</v>
      </c>
      <c r="DF193" s="44">
        <f t="shared" si="155"/>
        <v>1.9212221094639675E-38</v>
      </c>
      <c r="DG193" s="44">
        <f t="shared" si="155"/>
        <v>1.9509028612519602E-38</v>
      </c>
      <c r="DH193" s="44">
        <f t="shared" si="155"/>
        <v>1.9872818440026489E-38</v>
      </c>
    </row>
    <row r="194" spans="2:112" ht="18" x14ac:dyDescent="0.35">
      <c r="B194" s="91" t="s">
        <v>99</v>
      </c>
      <c r="C194" s="5">
        <f>C2</f>
        <v>1.5260000000000001E-19</v>
      </c>
      <c r="E194" s="93">
        <f>(C195-C194)/C195</f>
        <v>4.7559605542379209E-2</v>
      </c>
      <c r="H194" s="91" t="s">
        <v>101</v>
      </c>
    </row>
    <row r="195" spans="2:112" ht="18" x14ac:dyDescent="0.35">
      <c r="B195" s="91" t="s">
        <v>98</v>
      </c>
      <c r="C195" s="5">
        <f>C3</f>
        <v>1.6022000000000001E-19</v>
      </c>
      <c r="H195" s="101">
        <f>_xlfn.STDEV.P(H7:H190)</f>
        <v>6.4206331228147803E-21</v>
      </c>
      <c r="L195" s="49">
        <f>MIN(L193:DH193)</f>
        <v>7.6113257573714099E-39</v>
      </c>
    </row>
    <row r="196" spans="2:112" ht="18" x14ac:dyDescent="0.35">
      <c r="B196" s="91" t="s">
        <v>100</v>
      </c>
      <c r="C196" s="5">
        <f>H193</f>
        <v>1.5297599356044108E-19</v>
      </c>
      <c r="D196" s="101">
        <f>H195</f>
        <v>6.4206331228147803E-21</v>
      </c>
      <c r="E196" s="93">
        <f>(C195-C196)/C195</f>
        <v>4.5212872547490485E-2</v>
      </c>
    </row>
    <row r="197" spans="2:112" ht="18" x14ac:dyDescent="0.35">
      <c r="B197" s="91" t="s">
        <v>120</v>
      </c>
      <c r="C197" s="5">
        <f>1.53331*10^(-19)</f>
        <v>1.5333099999999999E-19</v>
      </c>
      <c r="D197" s="101">
        <f>8.12601*10^(-21)</f>
        <v>8.1260099999999998E-21</v>
      </c>
      <c r="E197" s="93"/>
      <c r="G197" s="101">
        <f>1/(D197^2)</f>
        <v>1.5144163687989162E+40</v>
      </c>
      <c r="H197" s="5">
        <f>C197*G197</f>
        <v>2.3220697624430662E+21</v>
      </c>
    </row>
    <row r="198" spans="2:112" ht="18" x14ac:dyDescent="0.35">
      <c r="B198" s="91" t="s">
        <v>121</v>
      </c>
      <c r="C198" s="5">
        <f>1.60847*10^(-19)</f>
        <v>1.6084699999999999E-19</v>
      </c>
      <c r="D198" s="101">
        <f>4.91043*10^(-21)</f>
        <v>4.9104299999999997E-21</v>
      </c>
      <c r="E198" s="93"/>
      <c r="G198" s="101">
        <f>1/(D198^2)</f>
        <v>4.1472570225637321E+40</v>
      </c>
      <c r="H198" s="5">
        <f>C198*G198</f>
        <v>6.6707385030830855E+21</v>
      </c>
    </row>
    <row r="199" spans="2:112" x14ac:dyDescent="0.25">
      <c r="B199" s="91" t="s">
        <v>122</v>
      </c>
      <c r="C199" s="5">
        <f>H199/G199</f>
        <v>1.5883657787899645E-19</v>
      </c>
      <c r="D199" s="101">
        <f>1/SQRT(G199)</f>
        <v>4.202692295426618E-21</v>
      </c>
      <c r="E199" s="93"/>
      <c r="G199" s="101">
        <f>SUM(G197:G198)</f>
        <v>5.6616733913626481E+40</v>
      </c>
      <c r="H199" s="101">
        <f>SUM(H197:H198)</f>
        <v>8.9928082655261523E+21</v>
      </c>
    </row>
    <row r="201" spans="2:112" x14ac:dyDescent="0.25">
      <c r="B201" s="186" t="s">
        <v>119</v>
      </c>
      <c r="C201" s="76">
        <f>ABS(C195-C196)/D196</f>
        <v>1.1282386488987215</v>
      </c>
      <c r="D201" s="93"/>
    </row>
  </sheetData>
  <mergeCells count="1">
    <mergeCell ref="D6:E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99CD-D513-44CE-94B7-5A7FFD1C2855}">
  <sheetPr codeName="Foglio4"/>
  <dimension ref="B1:X47"/>
  <sheetViews>
    <sheetView showGridLines="0" workbookViewId="0">
      <selection activeCell="P9" sqref="P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18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15">
        <v>408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53783.284998681775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67">
        <v>2.0449999999999999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25+(C6-2)*((24-25)/(2.053-2))</f>
        <v>24.150943396226417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1.8436042452830193E-5</v>
      </c>
      <c r="D8" s="37">
        <f>ABS(C7*D7*4.765*10^(-8))</f>
        <v>1.1507924528301886E-6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60</v>
      </c>
      <c r="J14" s="161"/>
      <c r="K14" s="161"/>
      <c r="L14" s="161"/>
      <c r="M14" s="162"/>
      <c r="N14" s="64"/>
      <c r="O14" s="160" t="s">
        <v>61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15.5</v>
      </c>
      <c r="C16" s="23">
        <f>B16</f>
        <v>15.5</v>
      </c>
      <c r="D16" s="37">
        <f>$H$4/C16</f>
        <v>3.2258064516129034E-5</v>
      </c>
      <c r="E16" s="108">
        <f>SQRT((((1/C16)*$K$4)^2)+(((-$H$4/(C16^2))*$K$5)^2))</f>
        <v>6.5349920782966E-6</v>
      </c>
      <c r="F16" s="37">
        <f>SQRT((($H$5/(2*$C$5))^2)+((9*$C$8*D16)/(2*$C$9*$H$8)))-($H$5/(2*$C$5))</f>
        <v>5.247419662276147E-7</v>
      </c>
      <c r="G16" s="112">
        <f>SQRT(((9*$C$8)/((4*$C$9*$H$8)*SQRT((($H$5^2)/(4*($C$5^2)))+((9*$C$8*D16)/(2*$C$9*$H$8))))*E16)^2+((9*D16)/((4*$C$9*$H$8)*SQRT((($H$5^2)/(4*($C$5^2)))+((9*$C$8*D16)/(2*$C$9*$H$8))))*$D$8)^2)</f>
        <v>5.9600066894400074E-8</v>
      </c>
      <c r="I16" s="111">
        <v>1.64</v>
      </c>
      <c r="J16" s="23">
        <f>I16</f>
        <v>1.64</v>
      </c>
      <c r="K16" s="37">
        <f>$H$4/J16</f>
        <v>3.048780487804878E-4</v>
      </c>
      <c r="L16" s="108">
        <f>SQRT((((1/J16)*$K$4)^2)+(((-$H$4/(J16^2))*$K$5)^2))</f>
        <v>1.1116583829531436E-4</v>
      </c>
      <c r="M16" s="148">
        <f>(-4/3)*PI()*($H$29^3)*$H$8*($C$9/$N$5)*(1-(K16/$D$29))</f>
        <v>7.8146163319953522E-19</v>
      </c>
      <c r="N16" s="46"/>
      <c r="O16" s="123">
        <v>1.78</v>
      </c>
      <c r="P16" s="40">
        <f>O16</f>
        <v>1.78</v>
      </c>
      <c r="Q16" s="37">
        <f>$H$4/P16</f>
        <v>2.8089887640449441E-4</v>
      </c>
      <c r="R16" s="108">
        <f>SQRT((((1/P16)*$K$4)^2)+(((-$H$4/(P16^2))*$K$5)^2))</f>
        <v>9.6860913568063597E-5</v>
      </c>
      <c r="S16" s="125">
        <f>((-1)*(-4/3)*PI()*($H$29^3)*$H$8*($C$9/$N$5)*(1+(Q16/$D$29)))</f>
        <v>8.8750677035507488E-19</v>
      </c>
      <c r="V16" s="2" t="s">
        <v>92</v>
      </c>
      <c r="W16" s="5">
        <f>AVERAGE(M16:M19,S16:S19)</f>
        <v>9.2505277662460978E-19</v>
      </c>
    </row>
    <row r="17" spans="2:24" x14ac:dyDescent="0.25">
      <c r="B17" s="111">
        <v>32.67</v>
      </c>
      <c r="C17" s="23">
        <f>B17-B16</f>
        <v>17.170000000000002</v>
      </c>
      <c r="D17" s="37">
        <f>$H$4/C17</f>
        <v>2.9120559114735002E-5</v>
      </c>
      <c r="E17" s="108">
        <f t="shared" ref="E17:E19" si="0">SQRT((((1/C17)*$K$4)^2)+(((-$H$4/(C17^2))*$K$5)^2))</f>
        <v>5.8855241343273769E-6</v>
      </c>
      <c r="F17" s="37">
        <f>SQRT((($H$5/(2*$C$5))^2)+((9*$C$8*D17)/(2*$C$9*$H$8)))-($H$5/(2*$C$5))</f>
        <v>4.9670052446436966E-7</v>
      </c>
      <c r="G17" s="112">
        <f>SQRT(((9*$C$8)/((4*$C$9*$H$8)*SQRT((($H$5^2)/(4*($C$5^2)))+((9*$C$8*D17)/(2*$C$9*$H$8))))*E17)^2+((9*D17)/((4*$C$9*$H$8)*SQRT((($H$5^2)/(4*($C$5^2)))+((9*$C$8*D17)/(2*$C$9*$H$8))))*$D$8)^2)</f>
        <v>5.6490444680162925E-8</v>
      </c>
      <c r="I17" s="111">
        <v>3.08</v>
      </c>
      <c r="J17" s="23">
        <f>I17-I16</f>
        <v>1.4400000000000002</v>
      </c>
      <c r="K17" s="37">
        <f>$H$4/J17</f>
        <v>3.4722222222222218E-4</v>
      </c>
      <c r="L17" s="108">
        <f t="shared" ref="L17:L19" si="1">SQRT((((1/J17)*$K$4)^2)+(((-$H$4/(J17^2))*$K$5)^2))</f>
        <v>1.3913314962396144E-4</v>
      </c>
      <c r="M17" s="119">
        <f>(-4/3)*PI()*($H$29^3)*$H$8*($C$9/$N$5)*(1-(K17/$D$29))</f>
        <v>9.0210668511340813E-19</v>
      </c>
      <c r="N17" s="46"/>
      <c r="O17" s="123">
        <v>3.28</v>
      </c>
      <c r="P17" s="40">
        <f>O17-O16</f>
        <v>1.4999999999999998</v>
      </c>
      <c r="Q17" s="37">
        <f t="shared" ref="Q17:Q19" si="2">$H$4/P17</f>
        <v>3.3333333333333338E-4</v>
      </c>
      <c r="R17" s="108">
        <f t="shared" ref="R17:R19" si="3">SQRT((((1/P17)*$K$4)^2)+(((-$H$4/(P17^2))*$K$5)^2))</f>
        <v>1.2957670877434006E-4</v>
      </c>
      <c r="S17" s="124">
        <f t="shared" ref="S17:S19" si="4">((-1)*(-4/3)*PI()*($H$29^3)*$H$8*($C$9/$N$5)*(1+(Q17/$D$29)))</f>
        <v>1.036900589246357E-18</v>
      </c>
      <c r="V17" s="2" t="s">
        <v>93</v>
      </c>
      <c r="W17" s="5">
        <f>_xlfn.STDEV.P(M16:M19,S16:S19)</f>
        <v>7.5678677180768078E-20</v>
      </c>
    </row>
    <row r="18" spans="2:24" ht="18" x14ac:dyDescent="0.35">
      <c r="B18" s="111">
        <v>48.88</v>
      </c>
      <c r="C18" s="23">
        <f>B18-B17</f>
        <v>16.21</v>
      </c>
      <c r="D18" s="37">
        <f>$H$4/C18</f>
        <v>3.0845157310302283E-5</v>
      </c>
      <c r="E18" s="108">
        <f t="shared" si="0"/>
        <v>6.2419673415472397E-6</v>
      </c>
      <c r="F18" s="37">
        <f>SQRT((($H$5/(2*$C$5))^2)+((9*$C$8*D18)/(2*$C$9*$H$8)))-($H$5/(2*$C$5))</f>
        <v>5.1229020618799356E-7</v>
      </c>
      <c r="G18" s="112">
        <f>SQRT(((9*$C$8)/((4*$C$9*$H$8)*SQRT((($H$5^2)/(4*($C$5^2)))+((9*$C$8*D18)/(2*$C$9*$H$8))))*E18)^2+((9*D18)/((4*$C$9*$H$8)*SQRT((($H$5^2)/(4*($C$5^2)))+((9*$C$8*D18)/(2*$C$9*$H$8))))*$D$8)^2)</f>
        <v>5.8215528781487776E-8</v>
      </c>
      <c r="I18" s="111">
        <v>4.37</v>
      </c>
      <c r="J18" s="23">
        <f t="shared" ref="J18:J19" si="5">I18-I17</f>
        <v>1.29</v>
      </c>
      <c r="K18" s="37">
        <f t="shared" ref="K18:K19" si="6">$H$4/J18</f>
        <v>3.875968992248062E-4</v>
      </c>
      <c r="L18" s="108">
        <f t="shared" si="1"/>
        <v>1.6905240212397178E-4</v>
      </c>
      <c r="M18" s="119">
        <f>(-4/3)*PI()*($H$29^3)*$H$8*($C$9/$N$5)*(1-(K18/$D$29))</f>
        <v>1.017140339263845E-18</v>
      </c>
      <c r="N18" s="46"/>
      <c r="O18" s="123">
        <v>4.96</v>
      </c>
      <c r="P18" s="40">
        <f t="shared" ref="P18:P19" si="7">O18-O17</f>
        <v>1.6800000000000002</v>
      </c>
      <c r="Q18" s="37">
        <f t="shared" si="2"/>
        <v>2.9761904761904759E-4</v>
      </c>
      <c r="R18" s="108">
        <f t="shared" si="3"/>
        <v>1.067191927572334E-4</v>
      </c>
      <c r="S18" s="125">
        <f t="shared" si="4"/>
        <v>9.3514510546071316E-19</v>
      </c>
      <c r="V18" s="2" t="s">
        <v>95</v>
      </c>
      <c r="W18" s="92">
        <f>ABS(M16-W16)/W17</f>
        <v>1.8973791399932769</v>
      </c>
    </row>
    <row r="19" spans="2:24" x14ac:dyDescent="0.25">
      <c r="B19" s="113">
        <v>65.27</v>
      </c>
      <c r="C19" s="114">
        <f t="shared" ref="C19" si="8">B19-B18</f>
        <v>16.389999999999993</v>
      </c>
      <c r="D19" s="115">
        <f t="shared" ref="D19" si="9">$H$4/C19</f>
        <v>3.0506406345332534E-5</v>
      </c>
      <c r="E19" s="116">
        <f t="shared" si="0"/>
        <v>6.1718494371785059E-6</v>
      </c>
      <c r="F19" s="115">
        <f>SQRT((($H$5/(2*$C$5))^2)+((9*$C$8*D19)/(2*$C$9*$H$8)))-($H$5/(2*$C$5))</f>
        <v>5.0926292465164215E-7</v>
      </c>
      <c r="G19" s="117">
        <f>SQRT(((9*$C$8)/((4*$C$9*$H$8)*SQRT((($H$5^2)/(4*($C$5^2)))+((9*$C$8*D19)/(2*$C$9*$H$8))))*E19)^2+((9*D19)/((4*$C$9*$H$8)*SQRT((($H$5^2)/(4*($C$5^2)))+((9*$C$8*D19)/(2*$C$9*$H$8))))*$D$8)^2)</f>
        <v>5.7879837690199573E-8</v>
      </c>
      <c r="I19" s="113">
        <v>5.74</v>
      </c>
      <c r="J19" s="114">
        <f t="shared" si="5"/>
        <v>1.37</v>
      </c>
      <c r="K19" s="115">
        <f t="shared" si="6"/>
        <v>3.6496350364963501E-4</v>
      </c>
      <c r="L19" s="116">
        <f t="shared" si="1"/>
        <v>1.5188725160175171E-4</v>
      </c>
      <c r="M19" s="120">
        <f>(-4/3)*PI()*($H$29^3)*$H$8*($C$9/$N$5)*(1-(K19/$D$29))</f>
        <v>9.5265432000287013E-19</v>
      </c>
      <c r="N19" s="46"/>
      <c r="O19" s="126">
        <v>6.74</v>
      </c>
      <c r="P19" s="127">
        <f t="shared" si="7"/>
        <v>1.7800000000000002</v>
      </c>
      <c r="Q19" s="115">
        <f t="shared" si="2"/>
        <v>2.8089887640449435E-4</v>
      </c>
      <c r="R19" s="116">
        <f t="shared" si="3"/>
        <v>9.6860913568063556E-5</v>
      </c>
      <c r="S19" s="128">
        <f t="shared" si="4"/>
        <v>8.8750677035507469E-19</v>
      </c>
      <c r="V19" s="2" t="s">
        <v>96</v>
      </c>
      <c r="W19" s="93">
        <f>100%-94.26%</f>
        <v>5.7399999999999896E-2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0.45919999999999916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  <c r="W22" s="24"/>
      <c r="X22" s="24"/>
    </row>
    <row r="23" spans="2:24" x14ac:dyDescent="0.25">
      <c r="B23" s="132">
        <f>D16</f>
        <v>3.2258064516129034E-5</v>
      </c>
      <c r="C23" s="22">
        <f>1/(E16^2)</f>
        <v>23415846855.983776</v>
      </c>
      <c r="D23" s="122">
        <f>B23*C23</f>
        <v>755349.89858012181</v>
      </c>
      <c r="F23" s="132">
        <f>F16</f>
        <v>5.247419662276147E-7</v>
      </c>
      <c r="G23" s="22">
        <f>1/(G16^2)</f>
        <v>281518218555823.31</v>
      </c>
      <c r="H23" s="122">
        <f>F23*G23</f>
        <v>147724423.53387809</v>
      </c>
      <c r="J23" s="143" t="s">
        <v>25</v>
      </c>
      <c r="K23" s="18">
        <v>2.0449999999999999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  <c r="W23" s="24"/>
      <c r="X23" s="24"/>
    </row>
    <row r="24" spans="2:24" x14ac:dyDescent="0.25">
      <c r="B24" s="132">
        <f>D17</f>
        <v>2.9120559114735002E-5</v>
      </c>
      <c r="C24" s="22">
        <f>1/(E17^2)</f>
        <v>28868865035.782032</v>
      </c>
      <c r="D24" s="122">
        <f t="shared" ref="D24:D26" si="10">B24*C24</f>
        <v>840677.49084979703</v>
      </c>
      <c r="F24" s="132">
        <f>F17</f>
        <v>4.9670052446436966E-7</v>
      </c>
      <c r="G24" s="22">
        <f>1/(G17^2)</f>
        <v>313364657290297.88</v>
      </c>
      <c r="H24" s="122">
        <f t="shared" ref="H24:H25" si="11">F24*G24</f>
        <v>155648389.62468842</v>
      </c>
      <c r="J24" s="145" t="s">
        <v>24</v>
      </c>
      <c r="K24" s="146">
        <f>25+(K23-2)*((24-25)/(2.053-2))</f>
        <v>24.150943396226417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3.0845157310302283E-5</v>
      </c>
      <c r="C25" s="22">
        <f>1/(E18^2)</f>
        <v>25665930614.346981</v>
      </c>
      <c r="D25" s="122">
        <f t="shared" si="10"/>
        <v>791669.66731483594</v>
      </c>
      <c r="F25" s="132">
        <f>F18</f>
        <v>5.1229020618799356E-7</v>
      </c>
      <c r="G25" s="22">
        <f t="shared" ref="G25:G26" si="12">1/(G18^2)</f>
        <v>295068131693115.63</v>
      </c>
      <c r="H25" s="122">
        <f t="shared" si="11"/>
        <v>151160514.02457225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3.0506406345332534E-5</v>
      </c>
      <c r="C26" s="22">
        <f>1/(E19^2)</f>
        <v>26252420637.94257</v>
      </c>
      <c r="D26" s="122">
        <f t="shared" si="10"/>
        <v>800867.01152966998</v>
      </c>
      <c r="F26" s="132">
        <f>F19</f>
        <v>5.0926292465164215E-7</v>
      </c>
      <c r="G26" s="22">
        <f t="shared" si="12"/>
        <v>298500725387631.13</v>
      </c>
      <c r="H26" s="122">
        <f>F26*G26</f>
        <v>152015352.42154172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104203063144.05536</v>
      </c>
      <c r="D28" s="122">
        <f>SUM(D23:D26)</f>
        <v>3188564.0682744249</v>
      </c>
      <c r="F28" s="135"/>
      <c r="G28" s="22">
        <f>SUM(G23:G26)</f>
        <v>1188451732926868</v>
      </c>
      <c r="H28" s="122">
        <f>SUM(H23:H26)</f>
        <v>606548679.60468042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3.0599523392766291E-5</v>
      </c>
      <c r="F29" s="135"/>
      <c r="G29" s="17" t="s">
        <v>12</v>
      </c>
      <c r="H29" s="119">
        <f>$H$28/$G$28</f>
        <v>5.1036879563539224E-7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3.0978455210432021E-6</v>
      </c>
      <c r="E30" s="1"/>
      <c r="F30" s="139"/>
      <c r="G30" s="137" t="s">
        <v>27</v>
      </c>
      <c r="H30" s="117">
        <f>1/SQRT(G28)</f>
        <v>2.9007428195888244E-8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B414-5B8D-4A41-847E-3C86D6B5E6BC}">
  <sheetPr codeName="Foglio5"/>
  <dimension ref="B1:X47"/>
  <sheetViews>
    <sheetView showGridLines="0" workbookViewId="0">
      <selection activeCell="P10" sqref="P10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19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15">
        <v>408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69">
        <f>$N$4/$C$4</f>
        <v>53783.284998681775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67">
        <v>2.0409999999999999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25+(C6-2)*((24-25)/(2.053-2))</f>
        <v>24.226415094339622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1.8439638679245284E-5</v>
      </c>
      <c r="D8" s="37">
        <f>ABS(C7*D7*4.765*10^(-8))</f>
        <v>1.154388679245283E-6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60</v>
      </c>
      <c r="J14" s="161"/>
      <c r="K14" s="161"/>
      <c r="L14" s="161"/>
      <c r="M14" s="162"/>
      <c r="N14" s="64"/>
      <c r="O14" s="160" t="s">
        <v>61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16.45</v>
      </c>
      <c r="C16" s="23">
        <f>B16</f>
        <v>16.45</v>
      </c>
      <c r="D16" s="37">
        <f>$H$4/C16</f>
        <v>3.0395136778115502E-5</v>
      </c>
      <c r="E16" s="108">
        <f>SQRT((((1/C16)*$K$4)^2)+(((-$H$4/(C16^2))*$K$5)^2))</f>
        <v>6.1488290680986424E-6</v>
      </c>
      <c r="F16" s="37">
        <f>SQRT((($H$5/(2*$C$5))^2)+((9*$C$8*D16)/(2*$C$9*$H$8)))-($H$5/(2*$C$5))</f>
        <v>5.0831813454916205E-7</v>
      </c>
      <c r="G16" s="112">
        <f>SQRT(((9*$C$8)/((4*$C$9*$H$8)*SQRT((($H$5^2)/(4*($C$5^2)))+((9*$C$8*D16)/(2*$C$9*$H$8))))*E16)^2+((9*D16)/((4*$C$9*$H$8)*SQRT((($H$5^2)/(4*($C$5^2)))+((9*$C$8*D16)/(2*$C$9*$H$8))))*$D$8)^2)</f>
        <v>5.778964268139606E-8</v>
      </c>
      <c r="I16" s="111">
        <v>1.1499999999999999</v>
      </c>
      <c r="J16" s="23">
        <f>I16</f>
        <v>1.1499999999999999</v>
      </c>
      <c r="K16" s="37">
        <f>$H$4/J16</f>
        <v>4.3478260869565219E-4</v>
      </c>
      <c r="L16" s="108">
        <f>SQRT((((1/J16)*$K$4)^2)+(((-$H$4/(J16^2))*$K$5)^2))</f>
        <v>2.0807694375526677E-4</v>
      </c>
      <c r="M16" s="119">
        <f>(-4/3)*PI()*($H$29^3)*$H$8*($C$9/$N$5)*(1-(K16/$D$29))</f>
        <v>1.123945957913975E-18</v>
      </c>
      <c r="N16" s="46"/>
      <c r="O16" s="123">
        <v>1.72</v>
      </c>
      <c r="P16" s="40">
        <f>O16</f>
        <v>1.72</v>
      </c>
      <c r="Q16" s="37">
        <f>$H$4/P16</f>
        <v>2.9069767441860465E-4</v>
      </c>
      <c r="R16" s="108">
        <f>SQRT((((1/P16)*$K$4)^2)+(((-$H$4/(P16^2))*$K$5)^2))</f>
        <v>1.0257350462028013E-4</v>
      </c>
      <c r="S16" s="124">
        <f>((-1)*(-4/3)*PI()*($H$29^3)*$H$8*($C$9/$N$5)*(1+(Q16/$D$29)))</f>
        <v>8.8204648017092808E-19</v>
      </c>
      <c r="V16" s="2" t="s">
        <v>92</v>
      </c>
      <c r="W16" s="5">
        <f>AVERAGE(M16:M19,S16:S19)</f>
        <v>1.0129472245959976E-18</v>
      </c>
    </row>
    <row r="17" spans="2:24" x14ac:dyDescent="0.25">
      <c r="B17" s="111">
        <v>32.630000000000003</v>
      </c>
      <c r="C17" s="23">
        <f>B17-B16</f>
        <v>16.180000000000003</v>
      </c>
      <c r="D17" s="37">
        <f>$H$4/C17</f>
        <v>3.0902348578491961E-5</v>
      </c>
      <c r="E17" s="108">
        <f t="shared" ref="E17:E19" si="0">SQRT((((1/C17)*$K$4)^2)+(((-$H$4/(C17^2))*$K$5)^2))</f>
        <v>6.253810457690571E-6</v>
      </c>
      <c r="F17" s="37">
        <f>SQRT((($H$5/(2*$C$5))^2)+((9*$C$8*D17)/(2*$C$9*$H$8)))-($H$5/(2*$C$5))</f>
        <v>5.128533372058357E-7</v>
      </c>
      <c r="G17" s="112">
        <f>SQRT(((9*$C$8)/((4*$C$9*$H$8)*SQRT((($H$5^2)/(4*($C$5^2)))+((9*$C$8*D17)/(2*$C$9*$H$8))))*E17)^2+((9*D17)/((4*$C$9*$H$8)*SQRT((($H$5^2)/(4*($C$5^2)))+((9*$C$8*D17)/(2*$C$9*$H$8))))*$D$8)^2)</f>
        <v>5.8292620739962744E-8</v>
      </c>
      <c r="I17" s="111">
        <v>2.41</v>
      </c>
      <c r="J17" s="23">
        <f>I17-I16</f>
        <v>1.2600000000000002</v>
      </c>
      <c r="K17" s="37">
        <f>$H$4/J17</f>
        <v>3.9682539682539677E-4</v>
      </c>
      <c r="L17" s="108">
        <f t="shared" ref="L17:L19" si="1">SQRT((((1/J17)*$K$4)^2)+(((-$H$4/(J17^2))*$K$5)^2))</f>
        <v>1.7633984604230112E-4</v>
      </c>
      <c r="M17" s="119">
        <f>(-4/3)*PI()*($H$29^3)*$H$8*($C$9/$N$5)*(1-(K17/$D$29))</f>
        <v>1.0189922027882453E-18</v>
      </c>
      <c r="N17" s="46"/>
      <c r="O17" s="123">
        <v>3.25</v>
      </c>
      <c r="P17" s="40">
        <f>O17-O16</f>
        <v>1.53</v>
      </c>
      <c r="Q17" s="37">
        <f t="shared" ref="Q17:Q19" si="2">$H$4/P17</f>
        <v>3.2679738562091501E-4</v>
      </c>
      <c r="R17" s="108">
        <f t="shared" ref="R17:R19" si="3">SQRT((((1/P17)*$K$4)^2)+(((-$H$4/(P17^2))*$K$5)^2))</f>
        <v>1.252092661774427E-4</v>
      </c>
      <c r="S17" s="125">
        <f t="shared" ref="S17:S19" si="4">((-1)*(-4/3)*PI()*($H$29^3)*$H$8*($C$9/$N$5)*(1+(Q17/$D$29)))</f>
        <v>9.8186414492954246E-19</v>
      </c>
      <c r="V17" s="2" t="s">
        <v>93</v>
      </c>
      <c r="W17" s="5">
        <f>_xlfn.STDEV.P(M16:M19,S16:S19)</f>
        <v>6.9113300561713662E-20</v>
      </c>
    </row>
    <row r="18" spans="2:24" ht="18" x14ac:dyDescent="0.35">
      <c r="B18" s="111">
        <v>48.41</v>
      </c>
      <c r="C18" s="23">
        <f>B18-B17</f>
        <v>15.779999999999994</v>
      </c>
      <c r="D18" s="37">
        <f>$H$4/C18</f>
        <v>3.1685678073510785E-5</v>
      </c>
      <c r="E18" s="108">
        <f t="shared" si="0"/>
        <v>6.4161723828899467E-6</v>
      </c>
      <c r="F18" s="37">
        <f>SQRT((($H$5/(2*$C$5))^2)+((9*$C$8*D18)/(2*$C$9*$H$8)))-($H$5/(2*$C$5))</f>
        <v>5.1978530298348628E-7</v>
      </c>
      <c r="G18" s="112">
        <f>SQRT(((9*$C$8)/((4*$C$9*$H$8)*SQRT((($H$5^2)/(4*($C$5^2)))+((9*$C$8*D18)/(2*$C$9*$H$8))))*E18)^2+((9*D18)/((4*$C$9*$H$8)*SQRT((($H$5^2)/(4*($C$5^2)))+((9*$C$8*D18)/(2*$C$9*$H$8))))*$D$8)^2)</f>
        <v>5.9062954097498365E-8</v>
      </c>
      <c r="I18" s="111">
        <v>3.75</v>
      </c>
      <c r="J18" s="23">
        <f t="shared" ref="J18:J19" si="5">I18-I17</f>
        <v>1.3399999999999999</v>
      </c>
      <c r="K18" s="37">
        <f t="shared" ref="K18:K19" si="6">$H$4/J18</f>
        <v>3.7313432835820901E-4</v>
      </c>
      <c r="L18" s="108">
        <f t="shared" si="1"/>
        <v>1.5796818265335813E-4</v>
      </c>
      <c r="M18" s="119">
        <f>(-4/3)*PI()*($H$29^3)*$H$8*($C$9/$N$5)*(1-(K18/$D$29))</f>
        <v>9.5348511003677264E-19</v>
      </c>
      <c r="N18" s="46"/>
      <c r="O18" s="123">
        <v>4.7</v>
      </c>
      <c r="P18" s="40">
        <f t="shared" ref="P18:P19" si="7">O18-O17</f>
        <v>1.4500000000000002</v>
      </c>
      <c r="Q18" s="37">
        <f t="shared" si="2"/>
        <v>3.4482758620689653E-4</v>
      </c>
      <c r="R18" s="108">
        <f t="shared" si="3"/>
        <v>1.3745870170386133E-4</v>
      </c>
      <c r="S18" s="125">
        <f t="shared" si="4"/>
        <v>1.0317186301229556E-18</v>
      </c>
      <c r="V18" s="2" t="s">
        <v>95</v>
      </c>
      <c r="W18" s="92">
        <f>ABS(S16-W16)/W17</f>
        <v>1.8940022160884031</v>
      </c>
    </row>
    <row r="19" spans="2:24" x14ac:dyDescent="0.25">
      <c r="B19" s="113">
        <v>69.540000000000006</v>
      </c>
      <c r="C19" s="114">
        <f t="shared" ref="C19" si="8">B19-B18</f>
        <v>21.13000000000001</v>
      </c>
      <c r="D19" s="115">
        <f t="shared" ref="D19" si="9">$H$4/C19</f>
        <v>2.3663038334122091E-5</v>
      </c>
      <c r="E19" s="116">
        <f t="shared" si="0"/>
        <v>4.7656172151092927E-6</v>
      </c>
      <c r="F19" s="115">
        <f>SQRT((($H$5/(2*$C$5))^2)+((9*$C$8*D19)/(2*$C$9*$H$8)))-($H$5/(2*$C$5))</f>
        <v>4.4411968855332191E-7</v>
      </c>
      <c r="G19" s="117">
        <f>SQRT(((9*$C$8)/((4*$C$9*$H$8)*SQRT((($H$5^2)/(4*($C$5^2)))+((9*$C$8*D19)/(2*$C$9*$H$8))))*E19)^2+((9*D19)/((4*$C$9*$H$8)*SQRT((($H$5^2)/(4*($C$5^2)))+((9*$C$8*D19)/(2*$C$9*$H$8))))*$D$8)^2)</f>
        <v>5.0743234906016194E-8</v>
      </c>
      <c r="I19" s="113">
        <v>4.9800000000000004</v>
      </c>
      <c r="J19" s="114">
        <f t="shared" si="5"/>
        <v>1.2300000000000004</v>
      </c>
      <c r="K19" s="115">
        <f t="shared" si="6"/>
        <v>4.065040650406503E-4</v>
      </c>
      <c r="L19" s="116">
        <f t="shared" si="1"/>
        <v>1.8416274218255533E-4</v>
      </c>
      <c r="M19" s="120">
        <f>(-4/3)*PI()*($H$29^3)*$H$8*($C$9/$N$5)*(1-(K19/$D$29))</f>
        <v>1.0457542467781762E-18</v>
      </c>
      <c r="N19" s="46"/>
      <c r="O19" s="126">
        <v>6.1</v>
      </c>
      <c r="P19" s="127">
        <f t="shared" si="7"/>
        <v>1.3999999999999995</v>
      </c>
      <c r="Q19" s="115">
        <f t="shared" si="2"/>
        <v>3.5714285714285731E-4</v>
      </c>
      <c r="R19" s="116">
        <f t="shared" si="3"/>
        <v>1.4618927328463686E-4</v>
      </c>
      <c r="S19" s="128">
        <f t="shared" si="4"/>
        <v>1.0657710240273857E-18</v>
      </c>
      <c r="V19" s="2" t="s">
        <v>96</v>
      </c>
      <c r="W19" s="93">
        <f>100%-94.12%</f>
        <v>5.8799999999999963E-2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0.47039999999999971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  <c r="W22" s="24"/>
      <c r="X22" s="24"/>
    </row>
    <row r="23" spans="2:24" x14ac:dyDescent="0.25">
      <c r="B23" s="132">
        <f>D16</f>
        <v>3.0395136778115502E-5</v>
      </c>
      <c r="C23" s="22">
        <f>1/(E16^2)</f>
        <v>26449359498.740299</v>
      </c>
      <c r="D23" s="122">
        <f>B23*C23</f>
        <v>803931.89965775982</v>
      </c>
      <c r="F23" s="132">
        <f>F16</f>
        <v>5.0831813454916205E-7</v>
      </c>
      <c r="G23" s="22">
        <f>1/(G16^2)</f>
        <v>299433220710812.19</v>
      </c>
      <c r="H23" s="122">
        <f>F23*G23</f>
        <v>152207336.17376757</v>
      </c>
      <c r="J23" s="143" t="s">
        <v>25</v>
      </c>
      <c r="K23" s="18">
        <v>2.0409999999999999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  <c r="W23" s="24"/>
      <c r="X23" s="24"/>
    </row>
    <row r="24" spans="2:24" x14ac:dyDescent="0.25">
      <c r="B24" s="132">
        <f>D17</f>
        <v>3.0902348578491961E-5</v>
      </c>
      <c r="C24" s="22">
        <f>1/(E17^2)</f>
        <v>25568813254.082195</v>
      </c>
      <c r="D24" s="122">
        <f t="shared" ref="D24:D26" si="10">B24*C24</f>
        <v>790136.37991601333</v>
      </c>
      <c r="F24" s="132">
        <f>F17</f>
        <v>5.128533372058357E-7</v>
      </c>
      <c r="G24" s="22">
        <f>1/(G17^2)</f>
        <v>294288192888909.81</v>
      </c>
      <c r="H24" s="122">
        <f t="shared" ref="H24:H25" si="11">F24*G24</f>
        <v>150926681.8233521</v>
      </c>
      <c r="J24" s="145" t="s">
        <v>24</v>
      </c>
      <c r="K24" s="146">
        <f>25+(K23-2)*((24-25)/(2.053-2))</f>
        <v>24.226415094339622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3.1685678073510785E-5</v>
      </c>
      <c r="C25" s="22">
        <f>1/(E18^2)</f>
        <v>24291143120.289066</v>
      </c>
      <c r="D25" s="122">
        <f t="shared" si="10"/>
        <v>769681.34094705561</v>
      </c>
      <c r="F25" s="132">
        <f>F18</f>
        <v>5.1978530298348628E-7</v>
      </c>
      <c r="G25" s="22">
        <f t="shared" ref="G25:G26" si="12">1/(G18^2)</f>
        <v>286661698802040.31</v>
      </c>
      <c r="H25" s="122">
        <f t="shared" si="11"/>
        <v>149002537.96557942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2.3663038334122091E-5</v>
      </c>
      <c r="C26" s="22">
        <f>1/(E19^2)</f>
        <v>44031318270.15583</v>
      </c>
      <c r="D26" s="122">
        <f t="shared" si="10"/>
        <v>1041914.7721286279</v>
      </c>
      <c r="F26" s="132">
        <f>F19</f>
        <v>4.4411968855332191E-7</v>
      </c>
      <c r="G26" s="22">
        <f t="shared" si="12"/>
        <v>388368233349817.19</v>
      </c>
      <c r="H26" s="122">
        <f>F26*G26</f>
        <v>172481978.83932465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120340634143.2674</v>
      </c>
      <c r="D28" s="122">
        <f>SUM(D23:D26)</f>
        <v>3405664.3926494569</v>
      </c>
      <c r="F28" s="135"/>
      <c r="G28" s="22">
        <f>SUM(G23:G26)</f>
        <v>1268751345751579.5</v>
      </c>
      <c r="H28" s="122">
        <f>SUM(H23:H26)</f>
        <v>624618534.80202365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2.8300203143312014E-5</v>
      </c>
      <c r="F29" s="135"/>
      <c r="G29" s="17" t="s">
        <v>12</v>
      </c>
      <c r="H29" s="119">
        <f>$H$28/$G$28</f>
        <v>4.9230965302504867E-7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2.8826628561723148E-6</v>
      </c>
      <c r="E30" s="1"/>
      <c r="F30" s="139"/>
      <c r="G30" s="137" t="s">
        <v>27</v>
      </c>
      <c r="H30" s="117">
        <f>1/SQRT(G28)</f>
        <v>2.8074481364574351E-8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D351-9F88-4449-B413-281E37DA78C6}">
  <sheetPr codeName="Foglio6"/>
  <dimension ref="B1:X47"/>
  <sheetViews>
    <sheetView showGridLines="0" workbookViewId="0">
      <selection activeCell="W11" sqref="W11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20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15">
        <v>408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53783.284998681775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18">
        <v>2.0150000000000001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25+(C6-2)*((24-25)/(2.053-2))</f>
        <v>24.716981132075468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1.84630141509434E-5</v>
      </c>
      <c r="D8" s="37">
        <f>ABS(C7*D7*4.765*10^(-8))</f>
        <v>1.177764150943396E-6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63</v>
      </c>
      <c r="J14" s="161"/>
      <c r="K14" s="161"/>
      <c r="L14" s="161"/>
      <c r="M14" s="162"/>
      <c r="N14" s="64"/>
      <c r="O14" s="160" t="s">
        <v>62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98"/>
      <c r="W15" s="98"/>
    </row>
    <row r="16" spans="2:23" x14ac:dyDescent="0.25">
      <c r="B16" s="111">
        <v>9.56</v>
      </c>
      <c r="C16" s="23">
        <f>B16</f>
        <v>9.56</v>
      </c>
      <c r="D16" s="37">
        <f>$H$4/C16</f>
        <v>5.230125523012552E-5</v>
      </c>
      <c r="E16" s="37">
        <f>SQRT((((1/C16)*$K$4)^2)+(((-$H$4/(C16^2))*$K$5)^2))</f>
        <v>1.0812001740055331E-5</v>
      </c>
      <c r="F16" s="37">
        <f>SQRT((($H$5/(2*$C$5))^2)+((9*$C$8*D16)/(2*$C$9*$H$8)))-($H$5/(2*$C$5))</f>
        <v>6.7903986749581112E-7</v>
      </c>
      <c r="G16" s="112">
        <f>SQRT(((9*$C$8)/((4*$C$9*$H$8)*SQRT((($H$5^2)/(4*($C$5^2)))+((9*$C$8*D16)/(2*$C$9*$H$8))))*E16)^2+((9*D16)/((4*$C$9*$H$8)*SQRT((($H$5^2)/(4*($C$5^2)))+((9*$C$8*D16)/(2*$C$9*$H$8))))*$D$8)^2)</f>
        <v>7.7583928969395557E-8</v>
      </c>
      <c r="I16" s="123">
        <v>3.5</v>
      </c>
      <c r="J16" s="23">
        <f>I16</f>
        <v>3.5</v>
      </c>
      <c r="K16" s="37">
        <f>$H$4/J16</f>
        <v>1.4285714285714287E-4</v>
      </c>
      <c r="L16" s="108">
        <f>SQRT((((1/J16)*$K$4)^2)+(((-$H$4/(J16^2))*$K$5)^2))</f>
        <v>3.5111531702214805E-5</v>
      </c>
      <c r="M16" s="119">
        <f>(-4/3)*PI()*($H$29^3)*$H$8*($C$9/$N$5)*(1-(K16/$D$29))</f>
        <v>3.5624086811519094E-19</v>
      </c>
      <c r="N16" s="46"/>
      <c r="O16" s="123">
        <v>14.74</v>
      </c>
      <c r="P16" s="40">
        <f>O16</f>
        <v>14.74</v>
      </c>
      <c r="Q16" s="37">
        <f>$H$4/P16</f>
        <v>3.3921302578018999E-5</v>
      </c>
      <c r="R16" s="108">
        <f>SQRT((((1/P16)*$K$4)^2)+(((-$H$4/(P16^2))*$K$5)^2))</f>
        <v>6.8811479521994385E-6</v>
      </c>
      <c r="S16" s="125">
        <f>((-1)*(-4/3)*PI()*($H$29^3)*$H$8*($C$9/$N$5)*(1+(Q16/$D$29)))</f>
        <v>3.1752337848903457E-19</v>
      </c>
      <c r="V16" s="65"/>
      <c r="W16" s="94"/>
    </row>
    <row r="17" spans="2:24" x14ac:dyDescent="0.25">
      <c r="B17" s="111">
        <v>19.649999999999999</v>
      </c>
      <c r="C17" s="23">
        <f>B17-B16</f>
        <v>10.089999999999998</v>
      </c>
      <c r="D17" s="37">
        <f>$H$4/C17</f>
        <v>4.9554013875123896E-5</v>
      </c>
      <c r="E17" s="37">
        <f t="shared" ref="E17:E19" si="0">SQRT((((1/C17)*$K$4)^2)+(((-$H$4/(C17^2))*$K$5)^2))</f>
        <v>1.0210484045101189E-5</v>
      </c>
      <c r="F17" s="37">
        <f>SQRT((($H$5/(2*$C$5))^2)+((9*$C$8*D17)/(2*$C$9*$H$8)))-($H$5/(2*$C$5))</f>
        <v>6.5994959940499997E-7</v>
      </c>
      <c r="G17" s="112">
        <f>SQRT(((9*$C$8)/((4*$C$9*$H$8)*SQRT((($H$5^2)/(4*($C$5^2)))+((9*$C$8*D17)/(2*$C$9*$H$8))))*E17)^2+((9*D17)/((4*$C$9*$H$8)*SQRT((($H$5^2)/(4*($C$5^2)))+((9*$C$8*D17)/(2*$C$9*$H$8))))*$D$8)^2)</f>
        <v>7.5286126316893697E-8</v>
      </c>
      <c r="I17" s="111">
        <v>7.31</v>
      </c>
      <c r="J17" s="23">
        <f>I17-I16</f>
        <v>3.8099999999999996</v>
      </c>
      <c r="K17" s="37">
        <f>$H$4/J17</f>
        <v>1.3123359580052496E-4</v>
      </c>
      <c r="L17" s="108">
        <f t="shared" ref="L17:L19" si="1">SQRT((((1/J17)*$K$4)^2)+(((-$H$4/(J17^2))*$K$5)^2))</f>
        <v>3.1392616828871408E-5</v>
      </c>
      <c r="M17" s="119">
        <f>(-4/3)*PI()*($H$29^3)*$H$8*($C$9/$N$5)*(1-(K17/$D$29))</f>
        <v>3.1193948054391402E-19</v>
      </c>
      <c r="N17" s="46"/>
      <c r="O17" s="123">
        <v>27.85</v>
      </c>
      <c r="P17" s="40">
        <f>O17-O16</f>
        <v>13.110000000000001</v>
      </c>
      <c r="Q17" s="37">
        <f t="shared" ref="Q17:Q19" si="2">$H$4/P17</f>
        <v>3.813882532418001E-5</v>
      </c>
      <c r="R17" s="108">
        <f t="shared" ref="R17:R19" si="3">SQRT((((1/P17)*$K$4)^2)+(((-$H$4/(P17^2))*$K$5)^2))</f>
        <v>7.7652156287395048E-6</v>
      </c>
      <c r="S17" s="124">
        <f t="shared" ref="S17:S19" si="4">((-1)*(-4/3)*PI()*($H$29^3)*$H$8*($C$9/$N$5)*(1+(Q17/$D$29)))</f>
        <v>3.3359782709394433E-19</v>
      </c>
      <c r="V17" s="65"/>
      <c r="W17" s="94"/>
    </row>
    <row r="18" spans="2:24" x14ac:dyDescent="0.25">
      <c r="B18" s="111">
        <v>29.33</v>
      </c>
      <c r="C18" s="23">
        <f>B18-B17</f>
        <v>9.68</v>
      </c>
      <c r="D18" s="37">
        <f>$H$4/C18</f>
        <v>5.1652892561983477E-5</v>
      </c>
      <c r="E18" s="37">
        <f t="shared" si="0"/>
        <v>1.0669544981465335E-5</v>
      </c>
      <c r="F18" s="37">
        <f>SQRT((($H$5/(2*$C$5))^2)+((9*$C$8*D18)/(2*$C$9*$H$8)))-($H$5/(2*$C$5))</f>
        <v>6.7458041910319104E-7</v>
      </c>
      <c r="G18" s="112">
        <f>SQRT(((9*$C$8)/((4*$C$9*$H$8)*SQRT((($H$5^2)/(4*($C$5^2)))+((9*$C$8*D18)/(2*$C$9*$H$8))))*E18)^2+((9*D18)/((4*$C$9*$H$8)*SQRT((($H$5^2)/(4*($C$5^2)))+((9*$C$8*D18)/(2*$C$9*$H$8))))*$D$8)^2)</f>
        <v>7.7044473669039039E-8</v>
      </c>
      <c r="I18" s="111">
        <v>10.82</v>
      </c>
      <c r="J18" s="23">
        <f t="shared" ref="J18:J19" si="5">I18-I17</f>
        <v>3.5100000000000007</v>
      </c>
      <c r="K18" s="37">
        <f t="shared" ref="K18:K19" si="6">$H$4/J18</f>
        <v>1.4245014245014241E-4</v>
      </c>
      <c r="L18" s="108">
        <f t="shared" si="1"/>
        <v>3.4977832063868971E-5</v>
      </c>
      <c r="M18" s="119">
        <f>(-4/3)*PI()*($H$29^3)*$H$8*($C$9/$N$5)*(1-(K18/$D$29))</f>
        <v>3.5468964776185403E-19</v>
      </c>
      <c r="N18" s="46"/>
      <c r="O18" s="123">
        <v>42.21</v>
      </c>
      <c r="P18" s="40">
        <f t="shared" ref="P18:P19" si="7">O18-O17</f>
        <v>14.36</v>
      </c>
      <c r="Q18" s="37">
        <f t="shared" si="2"/>
        <v>3.4818941504178274E-5</v>
      </c>
      <c r="R18" s="108">
        <f t="shared" si="3"/>
        <v>7.0685331636728485E-6</v>
      </c>
      <c r="S18" s="125">
        <f t="shared" si="4"/>
        <v>3.2094459318134362E-19</v>
      </c>
      <c r="V18" s="65"/>
      <c r="W18" s="95"/>
    </row>
    <row r="19" spans="2:24" x14ac:dyDescent="0.25">
      <c r="B19" s="113">
        <v>40.35</v>
      </c>
      <c r="C19" s="114">
        <f t="shared" ref="C19" si="8">B19-B18</f>
        <v>11.020000000000003</v>
      </c>
      <c r="D19" s="115">
        <f t="shared" ref="D19" si="9">$H$4/C19</f>
        <v>4.5372050816696905E-5</v>
      </c>
      <c r="E19" s="115">
        <f t="shared" si="0"/>
        <v>9.3049905131251047E-6</v>
      </c>
      <c r="F19" s="115">
        <f>SQRT((($H$5/(2*$C$5))^2)+((9*$C$8*D19)/(2*$C$9*$H$8)))-($H$5/(2*$C$5))</f>
        <v>6.2984669505042702E-7</v>
      </c>
      <c r="G19" s="117">
        <f>SQRT(((9*$C$8)/((4*$C$9*$H$8)*SQRT((($H$5^2)/(4*($C$5^2)))+((9*$C$8*D19)/(2*$C$9*$H$8))))*E19)^2+((9*D19)/((4*$C$9*$H$8)*SQRT((($H$5^2)/(4*($C$5^2)))+((9*$C$8*D19)/(2*$C$9*$H$8))))*$D$8)^2)</f>
        <v>7.1720312021862334E-8</v>
      </c>
      <c r="I19" s="113">
        <v>14.87</v>
      </c>
      <c r="J19" s="114">
        <f t="shared" si="5"/>
        <v>4.0499999999999989</v>
      </c>
      <c r="K19" s="115">
        <f t="shared" si="6"/>
        <v>1.2345679012345682E-4</v>
      </c>
      <c r="L19" s="116">
        <f t="shared" si="1"/>
        <v>2.9016700232067718E-5</v>
      </c>
      <c r="M19" s="120">
        <f>(-4/3)*PI()*($H$29^3)*$H$8*($C$9/$N$5)*(1-(K19/$D$29))</f>
        <v>2.8229936460614214E-19</v>
      </c>
      <c r="N19" s="46"/>
      <c r="O19" s="126">
        <v>57.41</v>
      </c>
      <c r="P19" s="127">
        <f t="shared" si="7"/>
        <v>15.199999999999996</v>
      </c>
      <c r="Q19" s="115">
        <f t="shared" si="2"/>
        <v>3.2894736842105276E-5</v>
      </c>
      <c r="R19" s="116">
        <f t="shared" si="3"/>
        <v>6.667339075904998E-6</v>
      </c>
      <c r="S19" s="128">
        <f t="shared" si="4"/>
        <v>3.1361077880560022E-19</v>
      </c>
      <c r="V19" s="65"/>
      <c r="W19" s="96"/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65"/>
      <c r="W20" s="97"/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64" t="s">
        <v>116</v>
      </c>
      <c r="K22" s="164"/>
      <c r="L22" s="164"/>
      <c r="M22" s="164"/>
      <c r="N22" s="164"/>
      <c r="O22" s="164"/>
      <c r="P22" s="164"/>
      <c r="Q22" s="164"/>
      <c r="R22" s="164"/>
      <c r="S22" s="164"/>
      <c r="T22" s="149"/>
      <c r="U22" s="24"/>
      <c r="V22" s="24"/>
      <c r="W22" s="24"/>
      <c r="X22" s="24"/>
    </row>
    <row r="23" spans="2:24" x14ac:dyDescent="0.25">
      <c r="B23" s="132">
        <f>D16</f>
        <v>5.230125523012552E-5</v>
      </c>
      <c r="C23" s="22">
        <f>1/(E16^2)</f>
        <v>8554365182.1112671</v>
      </c>
      <c r="D23" s="122">
        <f>B23*C23</f>
        <v>447404.03672130057</v>
      </c>
      <c r="F23" s="132">
        <f>F16</f>
        <v>6.7903986749581112E-7</v>
      </c>
      <c r="G23" s="22">
        <f>1/(G16^2)</f>
        <v>166133211972513.5</v>
      </c>
      <c r="H23" s="122">
        <f>F23*G23</f>
        <v>112811074.24446908</v>
      </c>
      <c r="J23" s="165" t="s">
        <v>117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50"/>
      <c r="U23" s="24"/>
      <c r="V23" s="24"/>
      <c r="W23" s="24"/>
      <c r="X23" s="24"/>
    </row>
    <row r="24" spans="2:24" x14ac:dyDescent="0.25">
      <c r="B24" s="132">
        <f>D17</f>
        <v>4.9554013875123896E-5</v>
      </c>
      <c r="C24" s="22">
        <f>1/(E17^2)</f>
        <v>9591959534.3708572</v>
      </c>
      <c r="D24" s="122">
        <f t="shared" ref="D24:D26" si="10">B24*C24</f>
        <v>475320.09585584042</v>
      </c>
      <c r="F24" s="132">
        <f>F17</f>
        <v>6.5994959940499997E-7</v>
      </c>
      <c r="G24" s="22">
        <f>1/(G17^2)</f>
        <v>176429050117961.06</v>
      </c>
      <c r="H24" s="122">
        <f t="shared" ref="H24:H25" si="11">F24*G24</f>
        <v>116434280.94875306</v>
      </c>
      <c r="J24" s="60"/>
      <c r="K24" s="61"/>
      <c r="L24" s="61"/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5.1652892561983477E-5</v>
      </c>
      <c r="C25" s="22">
        <f>1/(E18^2)</f>
        <v>8784321102.6048393</v>
      </c>
      <c r="D25" s="122">
        <f t="shared" si="10"/>
        <v>453735.59414281201</v>
      </c>
      <c r="F25" s="132">
        <f>F18</f>
        <v>6.7458041910319104E-7</v>
      </c>
      <c r="G25" s="22">
        <f t="shared" ref="G25:G26" si="12">1/(G18^2)</f>
        <v>168467842771366.47</v>
      </c>
      <c r="H25" s="122">
        <f t="shared" si="11"/>
        <v>113645107.98211889</v>
      </c>
      <c r="J25" s="140"/>
      <c r="K25" s="141" t="s">
        <v>26</v>
      </c>
      <c r="L25" s="142" t="s">
        <v>27</v>
      </c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4.5372050816696905E-5</v>
      </c>
      <c r="C26" s="22">
        <f>1/(E19^2)</f>
        <v>11549631571.488544</v>
      </c>
      <c r="D26" s="122">
        <f t="shared" si="10"/>
        <v>524030.47057570517</v>
      </c>
      <c r="F26" s="132">
        <f>F19</f>
        <v>6.2984669505042702E-7</v>
      </c>
      <c r="G26" s="22">
        <f t="shared" si="12"/>
        <v>194408683530931.72</v>
      </c>
      <c r="H26" s="122">
        <f>F26*G26</f>
        <v>122447666.81106173</v>
      </c>
      <c r="J26" s="143" t="s">
        <v>25</v>
      </c>
      <c r="K26" s="18">
        <v>2.0409999999999999</v>
      </c>
      <c r="L26" s="144">
        <v>1E-3</v>
      </c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145" t="s">
        <v>24</v>
      </c>
      <c r="K27" s="146">
        <f>25+(K26-2)*((24-25)/(2.053-2))</f>
        <v>24.226415094339622</v>
      </c>
      <c r="L27" s="147">
        <v>1</v>
      </c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38480277390.575508</v>
      </c>
      <c r="D28" s="122">
        <f>SUM(D23:D26)</f>
        <v>1900490.1972956583</v>
      </c>
      <c r="F28" s="135"/>
      <c r="G28" s="22">
        <f>SUM(G23:G26)</f>
        <v>705438788392772.75</v>
      </c>
      <c r="H28" s="122">
        <f>SUM(H23:H26)</f>
        <v>465338129.98640275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4.9388682363322085E-5</v>
      </c>
      <c r="F29" s="135"/>
      <c r="G29" s="17" t="s">
        <v>12</v>
      </c>
      <c r="H29" s="119">
        <f>$H$28/$G$28</f>
        <v>6.5964352633146213E-7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5.0977778151595863E-6</v>
      </c>
      <c r="E30" s="1"/>
      <c r="F30" s="139"/>
      <c r="G30" s="137" t="s">
        <v>27</v>
      </c>
      <c r="H30" s="117">
        <f>1/SQRT(G28)</f>
        <v>3.7650463952216144E-8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7">
    <mergeCell ref="J22:S22"/>
    <mergeCell ref="J23:S23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E2EF-8000-4B94-98B4-3F736E0E6D6D}">
  <sheetPr codeName="Foglio7"/>
  <dimension ref="B1:X47"/>
  <sheetViews>
    <sheetView showGridLines="0" workbookViewId="0">
      <selection activeCell="S33" sqref="S33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41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401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52860.532559978907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67">
        <v>2.0979999999999999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24+(C6-2.053)*((23-24)/(2.11-2.053))</f>
        <v>23.210526315789473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1.8391231578947371E-5</v>
      </c>
      <c r="D8" s="37">
        <f>ABS(C7*D7*4.765*10^(-8))</f>
        <v>1.1059815789473684E-6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64</v>
      </c>
      <c r="J14" s="161"/>
      <c r="K14" s="161"/>
      <c r="L14" s="161"/>
      <c r="M14" s="162"/>
      <c r="N14" s="64"/>
      <c r="O14" s="160" t="s">
        <v>65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8.0399999999999991</v>
      </c>
      <c r="C16" s="23">
        <f>B16</f>
        <v>8.0399999999999991</v>
      </c>
      <c r="D16" s="37">
        <f>$H$4/C16</f>
        <v>6.2189054726368169E-5</v>
      </c>
      <c r="E16" s="37">
        <f>SQRT((((1/C16)*$K$4)^2)+(((-$H$4/(C16^2))*$K$5)^2))</f>
        <v>1.3025226726358633E-5</v>
      </c>
      <c r="F16" s="22">
        <f>SQRT((($H$5/(2*$C$5))^2)+((9*$C$8*D16)/(2*$C$9*$H$8)))-($H$5/(2*$C$5))</f>
        <v>7.423907376710278E-7</v>
      </c>
      <c r="G16" s="112">
        <f>SQRT(((9*$C$8)/((4*$C$9*$H$8)*SQRT((($H$5^2)/(4*($C$5^2)))+((9*$C$8*D16)/(2*$C$9*$H$8))))*E16)^2+((9*D16)/((4*$C$9*$H$8)*SQRT((($H$5^2)/(4*($C$5^2)))+((9*$C$8*D16)/(2*$C$9*$H$8))))*$D$8)^2)</f>
        <v>8.5067231016759375E-8</v>
      </c>
      <c r="I16" s="111">
        <v>1.77</v>
      </c>
      <c r="J16" s="23">
        <f>I16</f>
        <v>1.77</v>
      </c>
      <c r="K16" s="37">
        <f>$H$4/J16</f>
        <v>2.824858757062147E-4</v>
      </c>
      <c r="L16" s="108">
        <f>SQRT((((1/J16)*$K$4)^2)+(((-$H$4/(J16^2))*$K$5)^2))</f>
        <v>9.7773691194027144E-5</v>
      </c>
      <c r="M16" s="148">
        <f>(-4/3)*PI()*($H$29^3)*$H$8*($C$9/$N$5)*(1-(K16/$D$29))</f>
        <v>9.6194104059636941E-19</v>
      </c>
      <c r="N16" s="46"/>
      <c r="O16" s="123">
        <v>3.99</v>
      </c>
      <c r="P16" s="40">
        <f>O16</f>
        <v>3.99</v>
      </c>
      <c r="Q16" s="37">
        <f>$H$4/P16</f>
        <v>1.2531328320802005E-4</v>
      </c>
      <c r="R16" s="108">
        <f>SQRT((((1/P16)*$K$4)^2)+(((-$H$4/(P16^2))*$K$5)^2))</f>
        <v>2.9575904459594666E-5</v>
      </c>
      <c r="S16" s="125">
        <f>((-1)*(-4/3)*PI()*($H$29^3)*$H$8*($C$9/$N$5)*(1+(Q16/$D$29)))</f>
        <v>8.0821972721071397E-19</v>
      </c>
      <c r="V16" s="2" t="s">
        <v>92</v>
      </c>
      <c r="W16" s="5">
        <f>AVERAGE(M16:M19,S16:S19)</f>
        <v>8.0554185746919633E-19</v>
      </c>
    </row>
    <row r="17" spans="2:24" x14ac:dyDescent="0.25">
      <c r="B17" s="111">
        <v>15.95</v>
      </c>
      <c r="C17" s="23">
        <f>B17-B16</f>
        <v>7.91</v>
      </c>
      <c r="D17" s="37">
        <f>$H$4/C17</f>
        <v>6.321112515802781E-5</v>
      </c>
      <c r="E17" s="37">
        <f t="shared" ref="E17:E19" si="0">SQRT((((1/C17)*$K$4)^2)+(((-$H$4/(C17^2))*$K$5)^2))</f>
        <v>1.3258621476383882E-5</v>
      </c>
      <c r="F17" s="22">
        <f>SQRT((($H$5/(2*$C$5))^2)+((9*$C$8*D17)/(2*$C$9*$H$8)))-($H$5/(2*$C$5))</f>
        <v>7.487805392424156E-7</v>
      </c>
      <c r="G17" s="112">
        <f>SQRT(((9*$C$8)/((4*$C$9*$H$8)*SQRT((($H$5^2)/(4*($C$5^2)))+((9*$C$8*D17)/(2*$C$9*$H$8))))*E17)^2+((9*D17)/((4*$C$9*$H$8)*SQRT((($H$5^2)/(4*($C$5^2)))+((9*$C$8*D17)/(2*$C$9*$H$8))))*$D$8)^2)</f>
        <v>8.5880940332641611E-8</v>
      </c>
      <c r="I17" s="111">
        <v>3.88</v>
      </c>
      <c r="J17" s="23">
        <f>I17-I16</f>
        <v>2.11</v>
      </c>
      <c r="K17" s="37">
        <f>$H$4/J17</f>
        <v>2.3696682464454977E-4</v>
      </c>
      <c r="L17" s="108">
        <f t="shared" ref="L17:L19" si="1">SQRT((((1/J17)*$K$4)^2)+(((-$H$4/(J17^2))*$K$5)^2))</f>
        <v>7.3480075141558321E-5</v>
      </c>
      <c r="M17" s="119">
        <f>(-4/3)*PI()*($H$29^3)*$H$8*($C$9/$N$5)*(1-(K17/$D$29))</f>
        <v>7.6435348648836107E-19</v>
      </c>
      <c r="N17" s="46"/>
      <c r="O17" s="123">
        <v>8.27</v>
      </c>
      <c r="P17" s="40">
        <f>O17-O16</f>
        <v>4.2799999999999994</v>
      </c>
      <c r="Q17" s="37">
        <f t="shared" ref="Q17:Q19" si="2">$H$4/P17</f>
        <v>1.1682242990654207E-4</v>
      </c>
      <c r="R17" s="108">
        <f t="shared" ref="R17:R19" si="3">SQRT((((1/P17)*$K$4)^2)+(((-$H$4/(P17^2))*$K$5)^2))</f>
        <v>2.7058324394713502E-5</v>
      </c>
      <c r="S17" s="125">
        <f t="shared" ref="S17:S19" si="4">((-1)*(-4/3)*PI()*($H$29^3)*$H$8*($C$9/$N$5)*(1+(Q17/$D$29)))</f>
        <v>7.7136291897329781E-19</v>
      </c>
      <c r="V17" s="2" t="s">
        <v>93</v>
      </c>
      <c r="W17" s="5">
        <f>_xlfn.STDEV.P(M16:M19,S16:S19)</f>
        <v>6.6218086513986396E-20</v>
      </c>
    </row>
    <row r="18" spans="2:24" ht="18" x14ac:dyDescent="0.35">
      <c r="B18" s="111">
        <v>24.35</v>
      </c>
      <c r="C18" s="23">
        <f>B18-B17</f>
        <v>8.4000000000000021</v>
      </c>
      <c r="D18" s="37">
        <f>$H$4/C18</f>
        <v>5.952380952380951E-5</v>
      </c>
      <c r="E18" s="37">
        <f t="shared" si="0"/>
        <v>1.2420821210093809E-5</v>
      </c>
      <c r="F18" s="22">
        <f>SQRT((($H$5/(2*$C$5))^2)+((9*$C$8*D18)/(2*$C$9*$H$8)))-($H$5/(2*$C$5))</f>
        <v>7.2547739565397077E-7</v>
      </c>
      <c r="G18" s="112">
        <f>SQRT(((9*$C$8)/((4*$C$9*$H$8)*SQRT((($H$5^2)/(4*($C$5^2)))+((9*$C$8*D18)/(2*$C$9*$H$8))))*E18)^2+((9*D18)/((4*$C$9*$H$8)*SQRT((($H$5^2)/(4*($C$5^2)))+((9*$C$8*D18)/(2*$C$9*$H$8))))*$D$8)^2)</f>
        <v>8.29346721036081E-8</v>
      </c>
      <c r="I18" s="111">
        <v>6.01</v>
      </c>
      <c r="J18" s="23">
        <f t="shared" ref="J18:J19" si="5">I18-I17</f>
        <v>2.13</v>
      </c>
      <c r="K18" s="37">
        <f t="shared" ref="K18:K19" si="6">$H$4/J18</f>
        <v>2.3474178403755871E-4</v>
      </c>
      <c r="L18" s="108">
        <f t="shared" si="1"/>
        <v>7.2391757339722827E-5</v>
      </c>
      <c r="M18" s="119">
        <f>(-4/3)*PI()*($H$29^3)*$H$8*($C$9/$N$5)*(1-(K18/$D$29))</f>
        <v>7.546951056330401E-19</v>
      </c>
      <c r="N18" s="46"/>
      <c r="O18" s="123">
        <v>12.48</v>
      </c>
      <c r="P18" s="40">
        <f t="shared" ref="P18:P19" si="7">O18-O17</f>
        <v>4.2100000000000009</v>
      </c>
      <c r="Q18" s="37">
        <f t="shared" si="2"/>
        <v>1.1876484560570069E-4</v>
      </c>
      <c r="R18" s="108">
        <f t="shared" si="3"/>
        <v>2.7625297557174491E-5</v>
      </c>
      <c r="S18" s="122">
        <f t="shared" si="4"/>
        <v>7.7979449120747756E-19</v>
      </c>
      <c r="V18" s="2" t="s">
        <v>95</v>
      </c>
      <c r="W18" s="92">
        <f>ABS(M16-W16)/W17</f>
        <v>2.3618801351823855</v>
      </c>
    </row>
    <row r="19" spans="2:24" x14ac:dyDescent="0.25">
      <c r="B19" s="113">
        <v>32.82</v>
      </c>
      <c r="C19" s="114">
        <f t="shared" ref="C19" si="8">B19-B18</f>
        <v>8.4699999999999989</v>
      </c>
      <c r="D19" s="115">
        <f t="shared" ref="D19" si="9">$H$4/C19</f>
        <v>5.9031877213695405E-5</v>
      </c>
      <c r="E19" s="115">
        <f t="shared" si="0"/>
        <v>1.2309917585714949E-5</v>
      </c>
      <c r="F19" s="151">
        <f>SQRT((($H$5/(2*$C$5))^2)+((9*$C$8*D19)/(2*$C$9*$H$8)))-($H$5/(2*$C$5))</f>
        <v>7.2231465264475359E-7</v>
      </c>
      <c r="G19" s="117">
        <f>SQRT(((9*$C$8)/((4*$C$9*$H$8)*SQRT((($H$5^2)/(4*($C$5^2)))+((9*$C$8*D19)/(2*$C$9*$H$8))))*E19)^2+((9*D19)/((4*$C$9*$H$8)*SQRT((($H$5^2)/(4*($C$5^2)))+((9*$C$8*D19)/(2*$C$9*$H$8))))*$D$8)^2)</f>
        <v>8.2539210559919446E-8</v>
      </c>
      <c r="I19" s="113">
        <v>8.14</v>
      </c>
      <c r="J19" s="114">
        <f t="shared" si="5"/>
        <v>2.1300000000000008</v>
      </c>
      <c r="K19" s="115">
        <f t="shared" si="6"/>
        <v>2.347417840375586E-4</v>
      </c>
      <c r="L19" s="116">
        <f t="shared" si="1"/>
        <v>7.239175733972276E-5</v>
      </c>
      <c r="M19" s="120">
        <f>(-4/3)*PI()*($H$29^3)*$H$8*($C$9/$N$5)*(1-(K19/$D$29))</f>
        <v>7.5469510563303962E-19</v>
      </c>
      <c r="N19" s="46"/>
      <c r="O19" s="126">
        <v>16.190000000000001</v>
      </c>
      <c r="P19" s="127">
        <f t="shared" si="7"/>
        <v>3.7100000000000009</v>
      </c>
      <c r="Q19" s="115">
        <f t="shared" si="2"/>
        <v>1.3477088948787058E-4</v>
      </c>
      <c r="R19" s="116">
        <f t="shared" si="3"/>
        <v>3.2502757936778947E-5</v>
      </c>
      <c r="S19" s="152">
        <f t="shared" si="4"/>
        <v>8.4927298401127113E-19</v>
      </c>
      <c r="V19" s="2" t="s">
        <v>96</v>
      </c>
      <c r="W19" s="93">
        <f>100%-98.17%</f>
        <v>1.8299999999999983E-2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0.14639999999999986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  <c r="W22" s="24"/>
      <c r="X22" s="24"/>
    </row>
    <row r="23" spans="2:24" x14ac:dyDescent="0.25">
      <c r="B23" s="132">
        <f>D16</f>
        <v>6.2189054726368169E-5</v>
      </c>
      <c r="C23" s="22">
        <f>1/(E16^2)</f>
        <v>5894261732.7863913</v>
      </c>
      <c r="D23" s="122">
        <f>B23*C23</f>
        <v>366558.56547179056</v>
      </c>
      <c r="F23" s="132">
        <f>F16</f>
        <v>7.423907376710278E-7</v>
      </c>
      <c r="G23" s="22">
        <f>1/(G16^2)</f>
        <v>138189615026513.8</v>
      </c>
      <c r="H23" s="122">
        <f>F23*G23</f>
        <v>102590690.23800893</v>
      </c>
      <c r="J23" s="143" t="s">
        <v>25</v>
      </c>
      <c r="K23" s="18">
        <v>2.0979999999999999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  <c r="W23" s="24"/>
      <c r="X23" s="24"/>
    </row>
    <row r="24" spans="2:24" x14ac:dyDescent="0.25">
      <c r="B24" s="132">
        <f>D17</f>
        <v>6.321112515802781E-5</v>
      </c>
      <c r="C24" s="22">
        <f>1/(E17^2)</f>
        <v>5688571956.5201597</v>
      </c>
      <c r="D24" s="122">
        <f t="shared" ref="D24:D26" si="10">B24*C24</f>
        <v>359581.03391404293</v>
      </c>
      <c r="F24" s="132">
        <f>F17</f>
        <v>7.487805392424156E-7</v>
      </c>
      <c r="G24" s="22">
        <f>1/(G17^2)</f>
        <v>135583368025667.7</v>
      </c>
      <c r="H24" s="122">
        <f t="shared" ref="H24:H25" si="11">F24*G24</f>
        <v>101522187.42256235</v>
      </c>
      <c r="J24" s="145" t="s">
        <v>24</v>
      </c>
      <c r="K24" s="146">
        <f>24+(K23-2.053)*((23-24)/(2.11-2.053))</f>
        <v>23.210526315789473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5.952380952380951E-5</v>
      </c>
      <c r="C25" s="22">
        <f>1/(E18^2)</f>
        <v>6481856008.3322535</v>
      </c>
      <c r="D25" s="122">
        <f t="shared" si="10"/>
        <v>385824.76240072929</v>
      </c>
      <c r="F25" s="132">
        <f>F18</f>
        <v>7.2547739565397077E-7</v>
      </c>
      <c r="G25" s="22">
        <f t="shared" ref="G25:G26" si="12">1/(G18^2)</f>
        <v>145387723418463.81</v>
      </c>
      <c r="H25" s="122">
        <f t="shared" si="11"/>
        <v>105475506.94568694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5.9031877213695405E-5</v>
      </c>
      <c r="C26" s="22">
        <f>1/(E19^2)</f>
        <v>6599175971.5684757</v>
      </c>
      <c r="D26" s="122">
        <f t="shared" si="10"/>
        <v>389561.74566519936</v>
      </c>
      <c r="F26" s="132">
        <f>F19</f>
        <v>7.2231465264475359E-7</v>
      </c>
      <c r="G26" s="22">
        <f t="shared" si="12"/>
        <v>146784223061790.25</v>
      </c>
      <c r="H26" s="122">
        <f>F26*G26</f>
        <v>106024395.09460706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24663865669.207283</v>
      </c>
      <c r="D28" s="122">
        <f>SUM(D23:D26)</f>
        <v>1501526.1074517621</v>
      </c>
      <c r="F28" s="135"/>
      <c r="G28" s="22">
        <f>SUM(G23:G26)</f>
        <v>565944929532435.5</v>
      </c>
      <c r="H28" s="122">
        <f>SUM(H23:H26)</f>
        <v>415612779.70086527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6.0879593150169082E-5</v>
      </c>
      <c r="F29" s="135"/>
      <c r="G29" s="17" t="s">
        <v>12</v>
      </c>
      <c r="H29" s="119">
        <f>$H$28/$G$28</f>
        <v>7.3436964978947762E-7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6.3675069377195211E-6</v>
      </c>
      <c r="E30" s="1"/>
      <c r="F30" s="139"/>
      <c r="G30" s="137" t="s">
        <v>27</v>
      </c>
      <c r="H30" s="117">
        <f>1/SQRT(G28)</f>
        <v>4.2035180182702601E-8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7A54-86E0-4D7C-ADA8-8E56B233C461}">
  <sheetPr codeName="Foglio8"/>
  <dimension ref="B1:X47"/>
  <sheetViews>
    <sheetView showGridLines="0" workbookViewId="0">
      <selection activeCell="T9" sqref="T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19" s="24" customFormat="1" ht="27" customHeight="1" x14ac:dyDescent="0.25">
      <c r="B1" s="157" t="s">
        <v>42</v>
      </c>
      <c r="C1" s="157"/>
      <c r="D1" s="157"/>
      <c r="E1" s="157"/>
      <c r="F1" s="157"/>
      <c r="G1" s="157"/>
      <c r="H1" s="157"/>
      <c r="I1" s="157"/>
      <c r="J1" s="157"/>
    </row>
    <row r="2" spans="2:19" x14ac:dyDescent="0.25">
      <c r="G2"/>
      <c r="H2" s="2"/>
    </row>
    <row r="3" spans="2:19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19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404</v>
      </c>
      <c r="O4" s="16">
        <v>1</v>
      </c>
    </row>
    <row r="5" spans="2:19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53255.997890851562</v>
      </c>
      <c r="O5" s="32">
        <f>SQRT((O4/C4)^2+(D4*C4/(N4^2))^2)</f>
        <v>131.82177695755337</v>
      </c>
    </row>
    <row r="6" spans="2:19" ht="18" x14ac:dyDescent="0.35">
      <c r="B6" s="17" t="s">
        <v>25</v>
      </c>
      <c r="C6" s="67">
        <v>2.0910000000000002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19" ht="18" x14ac:dyDescent="0.35">
      <c r="B7" s="17" t="s">
        <v>24</v>
      </c>
      <c r="C7" s="20">
        <f>24+(C6-2.053)*((23-24)/(2.11-2.053))</f>
        <v>23.333333333333329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19" x14ac:dyDescent="0.25">
      <c r="B8" s="21" t="s">
        <v>30</v>
      </c>
      <c r="C8" s="22">
        <f>((1.8+($C$7-15)*4.765*10^(-3))*10^(-5))</f>
        <v>1.8397083333333334E-5</v>
      </c>
      <c r="D8" s="37">
        <f>ABS(C7*D7*4.765*10^(-8))</f>
        <v>1.1118333333333331E-6</v>
      </c>
      <c r="E8" s="9"/>
      <c r="F8" s="9"/>
      <c r="G8" s="21" t="s">
        <v>5</v>
      </c>
      <c r="H8" s="23">
        <f>H6-H7</f>
        <v>858.70699999999999</v>
      </c>
      <c r="I8" s="6"/>
    </row>
    <row r="9" spans="2:19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19" x14ac:dyDescent="0.25">
      <c r="G10"/>
      <c r="H10" s="2"/>
    </row>
    <row r="11" spans="2:19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19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19" x14ac:dyDescent="0.25">
      <c r="G13"/>
    </row>
    <row r="14" spans="2:19" x14ac:dyDescent="0.25">
      <c r="B14" s="160" t="s">
        <v>6</v>
      </c>
      <c r="C14" s="161"/>
      <c r="D14" s="161"/>
      <c r="E14" s="161"/>
      <c r="F14" s="161"/>
      <c r="G14" s="162"/>
      <c r="I14" s="160" t="s">
        <v>66</v>
      </c>
      <c r="J14" s="161"/>
      <c r="K14" s="161"/>
      <c r="L14" s="161"/>
      <c r="M14" s="162"/>
      <c r="N14" s="64"/>
      <c r="O14" s="160" t="s">
        <v>67</v>
      </c>
      <c r="P14" s="161"/>
      <c r="Q14" s="161"/>
      <c r="R14" s="161"/>
      <c r="S14" s="162"/>
    </row>
    <row r="15" spans="2:19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</row>
    <row r="16" spans="2:19" x14ac:dyDescent="0.25">
      <c r="B16" s="111">
        <v>8.9600000000000009</v>
      </c>
      <c r="C16" s="23">
        <f>B16</f>
        <v>8.9600000000000009</v>
      </c>
      <c r="D16" s="37">
        <f>$H$4/C16</f>
        <v>5.5803571428571427E-5</v>
      </c>
      <c r="E16" s="37">
        <f>SQRT((((1/C16)*$K$4)^2)+(((-$H$4/(C16^2))*$K$5)^2))</f>
        <v>1.1587009090836668E-5</v>
      </c>
      <c r="F16" s="37">
        <f>SQRT((($H$5/(2*$C$5))^2)+((9*$C$8*D16)/(2*$C$9*$H$8)))-($H$5/(2*$C$5))</f>
        <v>7.0134219688709742E-7</v>
      </c>
      <c r="G16" s="112">
        <f>SQRT(((9*$C$8)/((4*$C$9*$H$8)*SQRT((($H$5^2)/(4*($C$5^2)))+((9*$C$8*D16)/(2*$C$9*$H$8))))*E16)^2+((9*D16)/((4*$C$9*$H$8)*SQRT((($H$5^2)/(4*($C$5^2)))+((9*$C$8*D16)/(2*$C$9*$H$8))))*$D$8)^2)</f>
        <v>7.9971178258456969E-8</v>
      </c>
      <c r="I16" s="111">
        <v>1.97</v>
      </c>
      <c r="J16" s="23">
        <f>I16</f>
        <v>1.97</v>
      </c>
      <c r="K16" s="37">
        <f>$H$4/J16</f>
        <v>2.5380710659898478E-4</v>
      </c>
      <c r="L16" s="108">
        <f>SQRT((((1/J16)*$K$4)^2)+(((-$H$4/(J16^2))*$K$5)^2))</f>
        <v>8.2014673809631535E-5</v>
      </c>
      <c r="M16" s="119">
        <f>(-4/3)*PI()*($H$29^3)*$H$8*($C$9/$N$5)*(1-(K16/$D$29))</f>
        <v>8.2203478532090587E-19</v>
      </c>
      <c r="N16" s="46"/>
      <c r="O16" s="123">
        <v>4.57</v>
      </c>
      <c r="P16" s="40">
        <f>O16</f>
        <v>4.57</v>
      </c>
      <c r="Q16" s="37">
        <f>$H$4/P16</f>
        <v>1.0940919037199124E-4</v>
      </c>
      <c r="R16" s="108">
        <f>SQRT((((1/P16)*$K$4)^2)+(((-$H$4/(P16^2))*$K$5)^2))</f>
        <v>2.4942025136384164E-5</v>
      </c>
      <c r="S16" s="124">
        <f>((-1)*(-4/3)*PI()*($H$29^3)*$H$8*($C$9/$N$5)*(1+(Q16/$D$29)))</f>
        <v>7.0473555246174851E-19</v>
      </c>
    </row>
    <row r="17" spans="2:24" x14ac:dyDescent="0.25">
      <c r="B17" s="111">
        <v>17.09</v>
      </c>
      <c r="C17" s="23">
        <f>B17-B16</f>
        <v>8.129999999999999</v>
      </c>
      <c r="D17" s="37">
        <f>$H$4/C17</f>
        <v>6.1500615006150069E-5</v>
      </c>
      <c r="E17" s="37">
        <f t="shared" ref="E17:E19" si="0">SQRT((((1/C17)*$K$4)^2)+(((-$H$4/(C17^2))*$K$5)^2))</f>
        <v>1.2868528009791791E-5</v>
      </c>
      <c r="F17" s="37">
        <f>SQRT((($H$5/(2*$C$5))^2)+((9*$C$8*D17)/(2*$C$9*$H$8)))-($H$5/(2*$C$5))</f>
        <v>7.3818068742581343E-7</v>
      </c>
      <c r="G17" s="112">
        <f>SQRT(((9*$C$8)/((4*$C$9*$H$8)*SQRT((($H$5^2)/(4*($C$5^2)))+((9*$C$8*D17)/(2*$C$9*$H$8))))*E17)^2+((9*D17)/((4*$C$9*$H$8)*SQRT((($H$5^2)/(4*($C$5^2)))+((9*$C$8*D17)/(2*$C$9*$H$8))))*$D$8)^2)</f>
        <v>8.4563535628773001E-8</v>
      </c>
      <c r="I17" s="111">
        <v>3.95</v>
      </c>
      <c r="J17" s="23">
        <f>I17-I16</f>
        <v>1.9800000000000002</v>
      </c>
      <c r="K17" s="37">
        <f>$H$4/J17</f>
        <v>2.5252525252525253E-4</v>
      </c>
      <c r="L17" s="108">
        <f t="shared" ref="L17:L19" si="1">SQRT((((1/J17)*$K$4)^2)+(((-$H$4/(J17^2))*$K$5)^2))</f>
        <v>8.1346455921036157E-5</v>
      </c>
      <c r="M17" s="119">
        <f>(-4/3)*PI()*($H$29^3)*$H$8*($C$9/$N$5)*(1-(K17/$D$29))</f>
        <v>8.166465447781179E-19</v>
      </c>
      <c r="N17" s="46"/>
      <c r="O17" s="123">
        <v>8.61</v>
      </c>
      <c r="P17" s="40">
        <f>O17-O16</f>
        <v>4.0399999999999991</v>
      </c>
      <c r="Q17" s="37">
        <f t="shared" ref="Q17:Q19" si="2">$H$4/P17</f>
        <v>1.2376237623762379E-4</v>
      </c>
      <c r="R17" s="108">
        <f t="shared" ref="R17:R19" si="3">SQRT((((1/P17)*$K$4)^2)+(((-$H$4/(P17^2))*$K$5)^2))</f>
        <v>2.9108407252786541E-5</v>
      </c>
      <c r="S17" s="125">
        <f t="shared" ref="S17:S19" si="4">((-1)*(-4/3)*PI()*($H$29^3)*$H$8*($C$9/$N$5)*(1+(Q17/$D$29)))</f>
        <v>7.6506879911141669E-19</v>
      </c>
    </row>
    <row r="18" spans="2:24" x14ac:dyDescent="0.25">
      <c r="B18" s="111">
        <v>25.68</v>
      </c>
      <c r="C18" s="23">
        <f>B18-B17</f>
        <v>8.59</v>
      </c>
      <c r="D18" s="37">
        <f>$H$4/C18</f>
        <v>5.8207217694994179E-5</v>
      </c>
      <c r="E18" s="37">
        <f t="shared" si="0"/>
        <v>1.2124450299197652E-5</v>
      </c>
      <c r="F18" s="37">
        <f>SQRT((($H$5/(2*$C$5))^2)+((9*$C$8*D18)/(2*$C$9*$H$8)))-($H$5/(2*$C$5))</f>
        <v>7.1710325677944791E-7</v>
      </c>
      <c r="G18" s="112">
        <f>SQRT(((9*$C$8)/((4*$C$9*$H$8)*SQRT((($H$5^2)/(4*($C$5^2)))+((9*$C$8*D18)/(2*$C$9*$H$8))))*E18)^2+((9*D18)/((4*$C$9*$H$8)*SQRT((($H$5^2)/(4*($C$5^2)))+((9*$C$8*D18)/(2*$C$9*$H$8))))*$D$8)^2)</f>
        <v>8.191931717711482E-8</v>
      </c>
      <c r="I18" s="111">
        <v>6.02</v>
      </c>
      <c r="J18" s="23">
        <f t="shared" ref="J18:J19" si="5">I18-I17</f>
        <v>2.0699999999999994</v>
      </c>
      <c r="K18" s="37">
        <f t="shared" ref="K18:K19" si="6">$H$4/J18</f>
        <v>2.4154589371980684E-4</v>
      </c>
      <c r="L18" s="108">
        <f t="shared" si="1"/>
        <v>7.5748583834046437E-5</v>
      </c>
      <c r="M18" s="119">
        <f>(-4/3)*PI()*($H$29^3)*$H$8*($C$9/$N$5)*(1-(K18/$D$29))</f>
        <v>7.7049509317250134E-19</v>
      </c>
      <c r="N18" s="46"/>
      <c r="O18" s="123">
        <v>12.92</v>
      </c>
      <c r="P18" s="40">
        <f t="shared" ref="P18:P19" si="7">O18-O17</f>
        <v>4.3100000000000005</v>
      </c>
      <c r="Q18" s="37">
        <f t="shared" si="2"/>
        <v>1.1600928074245938E-4</v>
      </c>
      <c r="R18" s="108">
        <f t="shared" si="3"/>
        <v>2.6822528157964088E-5</v>
      </c>
      <c r="S18" s="125">
        <f t="shared" si="4"/>
        <v>7.3247886213246218E-19</v>
      </c>
    </row>
    <row r="19" spans="2:24" x14ac:dyDescent="0.25">
      <c r="B19" s="113">
        <v>34.29</v>
      </c>
      <c r="C19" s="114">
        <f t="shared" ref="C19" si="8">B19-B18</f>
        <v>8.61</v>
      </c>
      <c r="D19" s="115">
        <f t="shared" ref="D19" si="9">$H$4/C19</f>
        <v>5.8072009291521493E-5</v>
      </c>
      <c r="E19" s="115">
        <f t="shared" si="0"/>
        <v>1.2094094872343659E-5</v>
      </c>
      <c r="F19" s="115">
        <f>SQRT((($H$5/(2*$C$5))^2)+((9*$C$8*D19)/(2*$C$9*$H$8)))-($H$5/(2*$C$5))</f>
        <v>7.1622538946910792E-7</v>
      </c>
      <c r="G19" s="117">
        <f>SQRT(((9*$C$8)/((4*$C$9*$H$8)*SQRT((($H$5^2)/(4*($C$5^2)))+((9*$C$8*D19)/(2*$C$9*$H$8))))*E19)^2+((9*D19)/((4*$C$9*$H$8)*SQRT((($H$5^2)/(4*($C$5^2)))+((9*$C$8*D19)/(2*$C$9*$H$8))))*$D$8)^2)</f>
        <v>8.1810170948571721E-8</v>
      </c>
      <c r="I19" s="113">
        <v>8.15</v>
      </c>
      <c r="J19" s="114">
        <f t="shared" si="5"/>
        <v>2.1300000000000008</v>
      </c>
      <c r="K19" s="115">
        <f t="shared" si="6"/>
        <v>2.347417840375586E-4</v>
      </c>
      <c r="L19" s="116">
        <f t="shared" si="1"/>
        <v>7.239175733972276E-5</v>
      </c>
      <c r="M19" s="153">
        <f>(-4/3)*PI()*($H$29^3)*$H$8*($C$9/$N$5)*(1-(K19/$D$29))</f>
        <v>7.4189419358592122E-19</v>
      </c>
      <c r="N19" s="46"/>
      <c r="O19" s="126">
        <v>16.91</v>
      </c>
      <c r="P19" s="127">
        <f t="shared" si="7"/>
        <v>3.99</v>
      </c>
      <c r="Q19" s="115">
        <f t="shared" si="2"/>
        <v>1.2531328320802005E-4</v>
      </c>
      <c r="R19" s="116">
        <f t="shared" si="3"/>
        <v>2.9575904459594666E-5</v>
      </c>
      <c r="S19" s="128">
        <f t="shared" si="4"/>
        <v>7.7158799656706E-19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  <c r="W22" s="24"/>
      <c r="X22" s="24"/>
    </row>
    <row r="23" spans="2:24" x14ac:dyDescent="0.25">
      <c r="B23" s="132">
        <f>D16</f>
        <v>5.5803571428571427E-5</v>
      </c>
      <c r="C23" s="22">
        <f>1/(E16^2)</f>
        <v>7448302468.1850338</v>
      </c>
      <c r="D23" s="122">
        <f>B23*C23</f>
        <v>415641.87880496838</v>
      </c>
      <c r="F23" s="132">
        <f>F16</f>
        <v>7.0134219688709742E-7</v>
      </c>
      <c r="G23" s="22">
        <f>1/(G16^2)</f>
        <v>156362645798898.47</v>
      </c>
      <c r="H23" s="122">
        <f>F23*G23</f>
        <v>109663721.51567852</v>
      </c>
      <c r="J23" s="143" t="s">
        <v>25</v>
      </c>
      <c r="K23" s="18">
        <v>2.0910000000000002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  <c r="W23" s="24"/>
      <c r="X23" s="24"/>
    </row>
    <row r="24" spans="2:24" x14ac:dyDescent="0.25">
      <c r="B24" s="132">
        <f>D17</f>
        <v>6.1500615006150069E-5</v>
      </c>
      <c r="C24" s="22">
        <f>1/(E17^2)</f>
        <v>6038683329.3617249</v>
      </c>
      <c r="D24" s="122">
        <f t="shared" ref="D24:D26" si="10">B24*C24</f>
        <v>371382.73858313193</v>
      </c>
      <c r="F24" s="132">
        <f>F17</f>
        <v>7.3818068742581343E-7</v>
      </c>
      <c r="G24" s="22">
        <f>1/(G17^2)</f>
        <v>139840746822844.97</v>
      </c>
      <c r="H24" s="122">
        <f t="shared" ref="H24:H25" si="11">F24*G24</f>
        <v>103227738.61982684</v>
      </c>
      <c r="J24" s="145" t="s">
        <v>24</v>
      </c>
      <c r="K24" s="146">
        <f>24+(K23-2.053)*((23-24)/(2.11-2.053))</f>
        <v>23.333333333333329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5.8207217694994179E-5</v>
      </c>
      <c r="C25" s="22">
        <f>1/(E18^2)</f>
        <v>6802614881.6751041</v>
      </c>
      <c r="D25" s="122">
        <f t="shared" si="10"/>
        <v>395961.28531286988</v>
      </c>
      <c r="F25" s="132">
        <f>F18</f>
        <v>7.1710325677944791E-7</v>
      </c>
      <c r="G25" s="22">
        <f t="shared" ref="G25:G26" si="12">1/(G18^2)</f>
        <v>149014096064720.47</v>
      </c>
      <c r="H25" s="122">
        <f t="shared" si="11"/>
        <v>106858493.59405656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5.8072009291521493E-5</v>
      </c>
      <c r="C26" s="22">
        <f>1/(E19^2)</f>
        <v>6836806018.267746</v>
      </c>
      <c r="D26" s="122">
        <f t="shared" si="10"/>
        <v>397027.06261717458</v>
      </c>
      <c r="F26" s="132">
        <f>F19</f>
        <v>7.1622538946910792E-7</v>
      </c>
      <c r="G26" s="22">
        <f t="shared" si="12"/>
        <v>149411972657363.03</v>
      </c>
      <c r="H26" s="122">
        <f>F26*G26</f>
        <v>107012648.30786754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27126406697.489609</v>
      </c>
      <c r="D28" s="122">
        <f>SUM(D23:D26)</f>
        <v>1580012.9653181448</v>
      </c>
      <c r="F28" s="135"/>
      <c r="G28" s="22">
        <f>SUM(G23:G26)</f>
        <v>594629461343826.88</v>
      </c>
      <c r="H28" s="122">
        <f>SUM(H23:H26)</f>
        <v>426762602.03742945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5.8246305267714126E-5</v>
      </c>
      <c r="F29" s="135"/>
      <c r="G29" s="17" t="s">
        <v>12</v>
      </c>
      <c r="H29" s="119">
        <f>$H$28/$G$28</f>
        <v>7.176950181260303E-7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6.0716099729444237E-6</v>
      </c>
      <c r="E30" s="1"/>
      <c r="F30" s="139"/>
      <c r="G30" s="137" t="s">
        <v>27</v>
      </c>
      <c r="H30" s="117">
        <f>1/SQRT(G28)</f>
        <v>4.1008774263180536E-8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5">
    <mergeCell ref="O14:S14"/>
    <mergeCell ref="B1:J1"/>
    <mergeCell ref="B11:I11"/>
    <mergeCell ref="B14:G14"/>
    <mergeCell ref="I14:M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EADB-60CE-4090-AABA-3D1BA603D491}">
  <sheetPr codeName="Foglio9"/>
  <dimension ref="B1:X47"/>
  <sheetViews>
    <sheetView showGridLines="0" workbookViewId="0">
      <selection activeCell="V29" sqref="V29"/>
    </sheetView>
  </sheetViews>
  <sheetFormatPr defaultRowHeight="15" x14ac:dyDescent="0.25"/>
  <cols>
    <col min="2" max="2" width="9.85546875" bestFit="1" customWidth="1"/>
    <col min="3" max="3" width="12.42578125" style="2" customWidth="1"/>
    <col min="4" max="4" width="10.140625" customWidth="1"/>
    <col min="5" max="5" width="12" bestFit="1" customWidth="1"/>
    <col min="7" max="7" width="11.28515625" style="2" bestFit="1" customWidth="1"/>
    <col min="9" max="9" width="9.5703125" bestFit="1" customWidth="1"/>
    <col min="12" max="12" width="9.85546875" customWidth="1"/>
    <col min="13" max="13" width="9.7109375" bestFit="1" customWidth="1"/>
    <col min="14" max="14" width="9.5703125" bestFit="1" customWidth="1"/>
  </cols>
  <sheetData>
    <row r="1" spans="2:23" s="24" customFormat="1" ht="27" customHeight="1" x14ac:dyDescent="0.25">
      <c r="B1" s="157" t="s">
        <v>43</v>
      </c>
      <c r="C1" s="157"/>
      <c r="D1" s="157"/>
      <c r="E1" s="157"/>
      <c r="F1" s="157"/>
      <c r="G1" s="157"/>
      <c r="H1" s="157"/>
      <c r="I1" s="157"/>
      <c r="J1" s="157"/>
    </row>
    <row r="2" spans="2:23" x14ac:dyDescent="0.25">
      <c r="G2"/>
      <c r="H2" s="2"/>
    </row>
    <row r="3" spans="2:23" x14ac:dyDescent="0.25">
      <c r="B3" s="25"/>
      <c r="C3" s="26" t="s">
        <v>26</v>
      </c>
      <c r="D3" s="27" t="s">
        <v>27</v>
      </c>
      <c r="G3" s="26"/>
      <c r="H3" s="26" t="s">
        <v>26</v>
      </c>
      <c r="I3" s="29"/>
      <c r="J3" s="36"/>
      <c r="K3" s="27"/>
      <c r="M3" s="25"/>
      <c r="N3" s="26" t="s">
        <v>26</v>
      </c>
      <c r="O3" s="27" t="s">
        <v>27</v>
      </c>
    </row>
    <row r="4" spans="2:23" x14ac:dyDescent="0.25">
      <c r="B4" s="17" t="s">
        <v>22</v>
      </c>
      <c r="C4" s="34">
        <f>distanziale!B10/1000</f>
        <v>7.5860000000000007E-3</v>
      </c>
      <c r="D4" s="33">
        <f>distanziale!C3/1000</f>
        <v>1.0000000000000001E-5</v>
      </c>
      <c r="E4" s="8"/>
      <c r="F4" s="9"/>
      <c r="G4" s="21" t="s">
        <v>34</v>
      </c>
      <c r="H4" s="28">
        <f>0.5*10^(-3)</f>
        <v>5.0000000000000001E-4</v>
      </c>
      <c r="I4" s="7"/>
      <c r="J4" s="1" t="s">
        <v>35</v>
      </c>
      <c r="K4" s="2">
        <v>1E-4</v>
      </c>
      <c r="M4" s="21" t="s">
        <v>37</v>
      </c>
      <c r="N4" s="2">
        <v>405</v>
      </c>
      <c r="O4" s="16">
        <v>1</v>
      </c>
    </row>
    <row r="5" spans="2:23" x14ac:dyDescent="0.25">
      <c r="B5" s="17" t="s">
        <v>21</v>
      </c>
      <c r="C5" s="19">
        <v>101325</v>
      </c>
      <c r="D5" s="6"/>
      <c r="E5" s="9"/>
      <c r="F5" s="9"/>
      <c r="G5" s="17" t="s">
        <v>33</v>
      </c>
      <c r="H5" s="15">
        <f>8.2*(10^(-3))</f>
        <v>8.199999999999999E-3</v>
      </c>
      <c r="I5" s="6"/>
      <c r="J5" s="1" t="s">
        <v>36</v>
      </c>
      <c r="K5" s="2">
        <v>0.5</v>
      </c>
      <c r="M5" s="17" t="s">
        <v>38</v>
      </c>
      <c r="N5" s="35">
        <f>$N$4/$C$4</f>
        <v>53387.819667809119</v>
      </c>
      <c r="O5" s="32">
        <f>SQRT((O4/C4)^2+(D4*C4/(N4^2))^2)</f>
        <v>131.82177695755337</v>
      </c>
    </row>
    <row r="6" spans="2:23" ht="18" x14ac:dyDescent="0.35">
      <c r="B6" s="17" t="s">
        <v>25</v>
      </c>
      <c r="C6" s="67">
        <v>2.089</v>
      </c>
      <c r="D6" s="16">
        <v>1E-3</v>
      </c>
      <c r="E6" s="10"/>
      <c r="F6" s="10"/>
      <c r="G6" s="21" t="s">
        <v>31</v>
      </c>
      <c r="H6" s="15">
        <f>860</f>
        <v>860</v>
      </c>
      <c r="I6" s="6"/>
      <c r="J6" s="2"/>
    </row>
    <row r="7" spans="2:23" ht="18" x14ac:dyDescent="0.35">
      <c r="B7" s="17" t="s">
        <v>24</v>
      </c>
      <c r="C7" s="20">
        <f>24+(C6-2.053)*((23-24)/(2.11-2.053))</f>
        <v>23.368421052631579</v>
      </c>
      <c r="D7" s="14">
        <v>1</v>
      </c>
      <c r="E7" s="10"/>
      <c r="F7" s="10"/>
      <c r="G7" s="21" t="s">
        <v>32</v>
      </c>
      <c r="H7" s="23">
        <f>1.293</f>
        <v>1.2929999999999999</v>
      </c>
      <c r="I7" s="6"/>
      <c r="J7" s="2"/>
      <c r="M7" t="s">
        <v>4</v>
      </c>
    </row>
    <row r="8" spans="2:23" x14ac:dyDescent="0.25">
      <c r="B8" s="21" t="s">
        <v>30</v>
      </c>
      <c r="C8" s="22">
        <f>((1.8+($C$7-15)*4.765*10^(-3))*10^(-5))</f>
        <v>1.8398755263157898E-5</v>
      </c>
      <c r="D8" s="37">
        <f>ABS(C7*D7*4.765*10^(-8))</f>
        <v>1.1135052631578947E-6</v>
      </c>
      <c r="E8" s="9"/>
      <c r="F8" s="9"/>
      <c r="G8" s="21" t="s">
        <v>5</v>
      </c>
      <c r="H8" s="23">
        <f>H6-H7</f>
        <v>858.70699999999999</v>
      </c>
      <c r="I8" s="6"/>
    </row>
    <row r="9" spans="2:23" ht="17.25" x14ac:dyDescent="0.25">
      <c r="B9" s="21" t="s">
        <v>23</v>
      </c>
      <c r="C9" s="23">
        <f>9.806</f>
        <v>9.8059999999999992</v>
      </c>
      <c r="D9" s="6"/>
      <c r="G9"/>
      <c r="H9" s="2"/>
    </row>
    <row r="10" spans="2:23" x14ac:dyDescent="0.25">
      <c r="G10"/>
      <c r="H10" s="2"/>
    </row>
    <row r="11" spans="2:23" x14ac:dyDescent="0.25">
      <c r="B11" s="159" t="s">
        <v>47</v>
      </c>
      <c r="C11" s="159"/>
      <c r="D11" s="159"/>
      <c r="E11" s="159"/>
      <c r="F11" s="159"/>
      <c r="G11" s="159"/>
      <c r="H11" s="159"/>
      <c r="I11" s="159"/>
      <c r="J11" s="31"/>
    </row>
    <row r="12" spans="2:23" x14ac:dyDescent="0.25">
      <c r="B12" s="53"/>
      <c r="C12" s="53"/>
      <c r="D12" s="53"/>
      <c r="E12" s="53"/>
      <c r="F12" s="53"/>
      <c r="G12" s="53"/>
      <c r="H12" s="53"/>
      <c r="I12" s="53"/>
      <c r="J12" s="31"/>
    </row>
    <row r="13" spans="2:23" x14ac:dyDescent="0.25">
      <c r="G13"/>
    </row>
    <row r="14" spans="2:23" x14ac:dyDescent="0.25">
      <c r="B14" s="160" t="s">
        <v>6</v>
      </c>
      <c r="C14" s="161"/>
      <c r="D14" s="161"/>
      <c r="E14" s="161"/>
      <c r="F14" s="161"/>
      <c r="G14" s="162"/>
      <c r="I14" s="160" t="s">
        <v>68</v>
      </c>
      <c r="J14" s="161"/>
      <c r="K14" s="161"/>
      <c r="L14" s="161"/>
      <c r="M14" s="162"/>
      <c r="N14" s="64"/>
      <c r="O14" s="160" t="s">
        <v>69</v>
      </c>
      <c r="P14" s="161"/>
      <c r="Q14" s="161"/>
      <c r="R14" s="161"/>
      <c r="S14" s="162"/>
    </row>
    <row r="15" spans="2:23" x14ac:dyDescent="0.25">
      <c r="B15" s="109" t="s">
        <v>9</v>
      </c>
      <c r="C15" s="104" t="s">
        <v>39</v>
      </c>
      <c r="D15" s="104" t="s">
        <v>48</v>
      </c>
      <c r="E15" s="104" t="s">
        <v>49</v>
      </c>
      <c r="F15" s="104" t="s">
        <v>40</v>
      </c>
      <c r="G15" s="110" t="s">
        <v>29</v>
      </c>
      <c r="I15" s="109" t="s">
        <v>9</v>
      </c>
      <c r="J15" s="104" t="s">
        <v>10</v>
      </c>
      <c r="K15" s="104" t="s">
        <v>11</v>
      </c>
      <c r="L15" s="104" t="s">
        <v>46</v>
      </c>
      <c r="M15" s="118" t="s">
        <v>51</v>
      </c>
      <c r="N15" s="58"/>
      <c r="O15" s="109" t="s">
        <v>9</v>
      </c>
      <c r="P15" s="104" t="s">
        <v>10</v>
      </c>
      <c r="Q15" s="104" t="s">
        <v>11</v>
      </c>
      <c r="R15" s="104" t="s">
        <v>46</v>
      </c>
      <c r="S15" s="118" t="s">
        <v>51</v>
      </c>
      <c r="V15" s="163" t="s">
        <v>94</v>
      </c>
      <c r="W15" s="163"/>
    </row>
    <row r="16" spans="2:23" x14ac:dyDescent="0.25">
      <c r="B16" s="111">
        <v>8.56</v>
      </c>
      <c r="C16" s="23">
        <f>B16</f>
        <v>8.56</v>
      </c>
      <c r="D16" s="37">
        <f>$H$4/C16</f>
        <v>5.8411214953271024E-5</v>
      </c>
      <c r="E16" s="37">
        <f>SQRT((((1/C16)*$K$4)^2)+(((-$H$4/(C16^2))*$K$5)^2))</f>
        <v>1.2170277663640781E-5</v>
      </c>
      <c r="F16" s="37">
        <f>SQRT((($H$5/(2*$C$5))^2)+((9*$C$8*D16)/(2*$C$9*$H$8)))-($H$5/(2*$C$5))</f>
        <v>7.184602126386483E-7</v>
      </c>
      <c r="G16" s="112">
        <f>SQRT(((9*$C$8)/((4*$C$9*$H$8)*SQRT((($H$5^2)/(4*($C$5^2)))+((9*$C$8*D16)/(2*$C$9*$H$8))))*E16)^2+((9*D16)/((4*$C$9*$H$8)*SQRT((($H$5^2)/(4*($C$5^2)))+((9*$C$8*D16)/(2*$C$9*$H$8))))*$D$8)^2)</f>
        <v>8.2096645058635439E-8</v>
      </c>
      <c r="I16" s="111">
        <v>2.42</v>
      </c>
      <c r="J16" s="23">
        <f>I16</f>
        <v>2.42</v>
      </c>
      <c r="K16" s="37">
        <f>$H$4/J16</f>
        <v>2.0661157024793391E-4</v>
      </c>
      <c r="L16" s="108">
        <f>SQRT((((1/J16)*$K$4)^2)+(((-$H$4/(J16^2))*$K$5)^2))</f>
        <v>5.9412356394583007E-5</v>
      </c>
      <c r="M16" s="148">
        <f>(-4/3)*PI()*($H$29^3)*$H$8*($C$9/$N$5)*(1-(K16/$D$29))</f>
        <v>6.2248633078888286E-19</v>
      </c>
      <c r="N16" s="46"/>
      <c r="O16" s="123">
        <v>4.12</v>
      </c>
      <c r="P16" s="40">
        <f>O16</f>
        <v>4.12</v>
      </c>
      <c r="Q16" s="37">
        <f>$H$4/P16</f>
        <v>1.2135922330097087E-4</v>
      </c>
      <c r="R16" s="108">
        <f>SQRT((((1/P16)*$K$4)^2)+(((-$H$4/(P16^2))*$K$5)^2))</f>
        <v>2.839081235877441E-5</v>
      </c>
      <c r="S16" s="125">
        <f>((-1)*(-4/3)*PI()*($H$29^3)*$H$8*($C$9/$N$5)*(1+(Q16/$D$29)))</f>
        <v>7.5870164328242351E-19</v>
      </c>
      <c r="V16" s="2" t="s">
        <v>92</v>
      </c>
      <c r="W16" s="5">
        <f>AVERAGE(M16:M19,S16:S19)</f>
        <v>7.8160576856053136E-19</v>
      </c>
    </row>
    <row r="17" spans="2:24" x14ac:dyDescent="0.25">
      <c r="B17" s="111">
        <v>16.91</v>
      </c>
      <c r="C17" s="23">
        <f>B17-B16</f>
        <v>8.35</v>
      </c>
      <c r="D17" s="37">
        <f>$H$4/C17</f>
        <v>5.988023952095809E-5</v>
      </c>
      <c r="E17" s="37">
        <f t="shared" ref="E17:E19" si="0">SQRT((((1/C17)*$K$4)^2)+(((-$H$4/(C17^2))*$K$5)^2))</f>
        <v>1.2501302321643408E-5</v>
      </c>
      <c r="F17" s="37">
        <f>SQRT((($H$5/(2*$C$5))^2)+((9*$C$8*D17)/(2*$C$9*$H$8)))-($H$5/(2*$C$5))</f>
        <v>7.2791751395213973E-7</v>
      </c>
      <c r="G17" s="112">
        <f>SQRT(((9*$C$8)/((4*$C$9*$H$8)*SQRT((($H$5^2)/(4*($C$5^2)))+((9*$C$8*D17)/(2*$C$9*$H$8))))*E17)^2+((9*D17)/((4*$C$9*$H$8)*SQRT((($H$5^2)/(4*($C$5^2)))+((9*$C$8*D17)/(2*$C$9*$H$8))))*$D$8)^2)</f>
        <v>8.3278771203058577E-8</v>
      </c>
      <c r="I17" s="111">
        <v>3.95</v>
      </c>
      <c r="J17" s="23">
        <f>I17-I16</f>
        <v>1.5300000000000002</v>
      </c>
      <c r="K17" s="37">
        <f>$H$4/J17</f>
        <v>3.2679738562091501E-4</v>
      </c>
      <c r="L17" s="108">
        <f t="shared" ref="L17:L19" si="1">SQRT((((1/J17)*$K$4)^2)+(((-$H$4/(J17^2))*$K$5)^2))</f>
        <v>1.2520926617744265E-4</v>
      </c>
      <c r="M17" s="148">
        <f>(-4/3)*PI()*($H$29^3)*$H$8*($C$9/$N$5)*(1-(K17/$D$29))</f>
        <v>1.1286265301977159E-18</v>
      </c>
      <c r="N17" s="46"/>
      <c r="O17" s="123">
        <v>8.01</v>
      </c>
      <c r="P17" s="40">
        <f>O17-O16</f>
        <v>3.8899999999999997</v>
      </c>
      <c r="Q17" s="37">
        <f t="shared" ref="Q17:Q19" si="2">$H$4/P17</f>
        <v>1.2853470437017997E-4</v>
      </c>
      <c r="R17" s="108">
        <f t="shared" ref="R17:R19" si="3">SQRT((((1/P17)*$K$4)^2)+(((-$H$4/(P17^2))*$K$5)^2))</f>
        <v>3.0558073806903983E-5</v>
      </c>
      <c r="S17" s="124">
        <f t="shared" ref="S17:S19" si="4">((-1)*(-4/3)*PI()*($H$29^3)*$H$8*($C$9/$N$5)*(1+(Q17/$D$29)))</f>
        <v>7.889198467197674E-19</v>
      </c>
      <c r="V17" s="2" t="s">
        <v>93</v>
      </c>
      <c r="W17" s="5">
        <f>_xlfn.STDEV.P(M16:M19,S16:S19)</f>
        <v>1.3944927089580715E-19</v>
      </c>
    </row>
    <row r="18" spans="2:24" ht="18" x14ac:dyDescent="0.35">
      <c r="B18" s="111">
        <v>25.44</v>
      </c>
      <c r="C18" s="23">
        <f>B18-B17</f>
        <v>8.5300000000000011</v>
      </c>
      <c r="D18" s="37">
        <f>$H$4/C18</f>
        <v>5.8616647127784284E-5</v>
      </c>
      <c r="E18" s="37">
        <f t="shared" si="0"/>
        <v>1.2216461820940184E-5</v>
      </c>
      <c r="F18" s="37">
        <f>SQRT((($H$5/(2*$C$5))^2)+((9*$C$8*D18)/(2*$C$9*$H$8)))-($H$5/(2*$C$5))</f>
        <v>7.1978982161557834E-7</v>
      </c>
      <c r="G18" s="112">
        <f>SQRT(((9*$C$8)/((4*$C$9*$H$8)*SQRT((($H$5^2)/(4*($C$5^2)))+((9*$C$8*D18)/(2*$C$9*$H$8))))*E18)^2+((9*D18)/((4*$C$9*$H$8)*SQRT((($H$5^2)/(4*($C$5^2)))+((9*$C$8*D18)/(2*$C$9*$H$8))))*$D$8)^2)</f>
        <v>8.226229280748793E-8</v>
      </c>
      <c r="I18" s="111">
        <v>6.09</v>
      </c>
      <c r="J18" s="23">
        <f t="shared" ref="J18:J19" si="5">I18-I17</f>
        <v>2.1399999999999997</v>
      </c>
      <c r="K18" s="37">
        <f t="shared" ref="K18:K19" si="6">$H$4/J18</f>
        <v>2.3364485981308415E-4</v>
      </c>
      <c r="L18" s="108">
        <f t="shared" si="1"/>
        <v>7.1858585031599922E-5</v>
      </c>
      <c r="M18" s="119">
        <f>(-4/3)*PI()*($H$29^3)*$H$8*($C$9/$N$5)*(1-(K18/$D$29))</f>
        <v>7.3633199991979971E-19</v>
      </c>
      <c r="N18" s="46"/>
      <c r="O18" s="123">
        <v>12.2</v>
      </c>
      <c r="P18" s="40">
        <f t="shared" ref="P18:P19" si="7">O18-O17</f>
        <v>4.1899999999999995</v>
      </c>
      <c r="Q18" s="37">
        <f t="shared" si="2"/>
        <v>1.1933174224343677E-4</v>
      </c>
      <c r="R18" s="108">
        <f t="shared" si="3"/>
        <v>2.7791761929203966E-5</v>
      </c>
      <c r="S18" s="122">
        <f t="shared" si="4"/>
        <v>7.5016328404615843E-19</v>
      </c>
      <c r="V18" s="2" t="s">
        <v>95</v>
      </c>
      <c r="W18" s="92">
        <f>ABS(M17-W16)/W17</f>
        <v>2.4885089710972341</v>
      </c>
    </row>
    <row r="19" spans="2:24" x14ac:dyDescent="0.25">
      <c r="B19" s="113">
        <v>34.01</v>
      </c>
      <c r="C19" s="114">
        <f t="shared" ref="C19" si="8">B19-B18</f>
        <v>8.5699999999999967</v>
      </c>
      <c r="D19" s="115">
        <f t="shared" ref="D19" si="9">$H$4/C19</f>
        <v>5.8343057176196056E-5</v>
      </c>
      <c r="E19" s="115">
        <f t="shared" si="0"/>
        <v>1.2154962439817305E-5</v>
      </c>
      <c r="F19" s="115">
        <f>SQRT((($H$5/(2*$C$5))^2)+((9*$C$8*D19)/(2*$C$9*$H$8)))-($H$5/(2*$C$5))</f>
        <v>7.1801856333859141E-7</v>
      </c>
      <c r="G19" s="117">
        <f>SQRT(((9*$C$8)/((4*$C$9*$H$8)*SQRT((($H$5^2)/(4*($C$5^2)))+((9*$C$8*D19)/(2*$C$9*$H$8))))*E19)^2+((9*D19)/((4*$C$9*$H$8)*SQRT((($H$5^2)/(4*($C$5^2)))+((9*$C$8*D19)/(2*$C$9*$H$8))))*$D$8)^2)</f>
        <v>8.204166191541343E-8</v>
      </c>
      <c r="I19" s="126">
        <v>8.3000000000000007</v>
      </c>
      <c r="J19" s="114">
        <f t="shared" si="5"/>
        <v>2.2100000000000009</v>
      </c>
      <c r="K19" s="115">
        <f t="shared" si="6"/>
        <v>2.2624434389140264E-4</v>
      </c>
      <c r="L19" s="116">
        <f t="shared" si="1"/>
        <v>6.831923762533634E-5</v>
      </c>
      <c r="M19" s="120">
        <f>(-4/3)*PI()*($H$29^3)*$H$8*($C$9/$N$5)*(1-(K19/$D$29))</f>
        <v>7.0516610407174281E-19</v>
      </c>
      <c r="N19" s="46"/>
      <c r="O19" s="126">
        <v>16.29</v>
      </c>
      <c r="P19" s="127">
        <f t="shared" si="7"/>
        <v>4.09</v>
      </c>
      <c r="Q19" s="115">
        <f t="shared" si="2"/>
        <v>1.2224938875305625E-4</v>
      </c>
      <c r="R19" s="116">
        <f t="shared" si="3"/>
        <v>2.8655661711199705E-5</v>
      </c>
      <c r="S19" s="128">
        <f t="shared" si="4"/>
        <v>7.6245040945775898E-19</v>
      </c>
      <c r="V19" s="2" t="s">
        <v>96</v>
      </c>
      <c r="W19" s="93">
        <f>100%-98.72%</f>
        <v>1.2800000000000034E-2</v>
      </c>
    </row>
    <row r="20" spans="2:24" x14ac:dyDescent="0.25">
      <c r="B20" s="15"/>
      <c r="C20" s="15"/>
      <c r="D20" s="22"/>
      <c r="E20" s="22"/>
      <c r="F20" s="22"/>
      <c r="G20" s="22"/>
      <c r="I20" s="15"/>
      <c r="J20" s="15"/>
      <c r="K20" s="22"/>
      <c r="L20" s="22"/>
      <c r="N20" s="38"/>
      <c r="O20" s="39"/>
      <c r="V20" s="2" t="s">
        <v>97</v>
      </c>
      <c r="W20" s="52">
        <f>8*W19</f>
        <v>0.10240000000000027</v>
      </c>
    </row>
    <row r="21" spans="2:24" x14ac:dyDescent="0.25">
      <c r="K21" s="3"/>
      <c r="L21" s="3"/>
      <c r="M21" s="3"/>
      <c r="N21" s="3"/>
      <c r="O21" s="3"/>
    </row>
    <row r="22" spans="2:24" x14ac:dyDescent="0.25">
      <c r="B22" s="129" t="s">
        <v>48</v>
      </c>
      <c r="C22" s="130" t="s">
        <v>13</v>
      </c>
      <c r="D22" s="131" t="s">
        <v>14</v>
      </c>
      <c r="F22" s="129" t="s">
        <v>15</v>
      </c>
      <c r="G22" s="130" t="s">
        <v>13</v>
      </c>
      <c r="H22" s="131" t="s">
        <v>16</v>
      </c>
      <c r="J22" s="140"/>
      <c r="K22" s="141" t="s">
        <v>26</v>
      </c>
      <c r="L22" s="142" t="s">
        <v>27</v>
      </c>
      <c r="M22" s="59"/>
      <c r="N22" s="58"/>
      <c r="O22" s="58"/>
      <c r="P22" s="58"/>
      <c r="Q22" s="24"/>
      <c r="R22" s="24"/>
      <c r="S22" s="24"/>
      <c r="T22" s="24"/>
      <c r="U22" s="24"/>
      <c r="V22" s="24"/>
      <c r="W22" s="24"/>
      <c r="X22" s="24"/>
    </row>
    <row r="23" spans="2:24" x14ac:dyDescent="0.25">
      <c r="B23" s="132">
        <f>D16</f>
        <v>5.8411214953271024E-5</v>
      </c>
      <c r="C23" s="22">
        <f>1/(E16^2)</f>
        <v>6751480638.4016819</v>
      </c>
      <c r="D23" s="122">
        <f>B23*C23</f>
        <v>394362.18682252814</v>
      </c>
      <c r="F23" s="132">
        <f>F16</f>
        <v>7.184602126386483E-7</v>
      </c>
      <c r="G23" s="22">
        <f>1/(G16^2)</f>
        <v>148371053567891.81</v>
      </c>
      <c r="H23" s="122">
        <f>F23*G23</f>
        <v>106598698.69580783</v>
      </c>
      <c r="J23" s="143" t="s">
        <v>25</v>
      </c>
      <c r="K23" s="18">
        <v>2.089</v>
      </c>
      <c r="L23" s="144">
        <v>1E-3</v>
      </c>
      <c r="M23" s="59"/>
      <c r="N23" s="60"/>
      <c r="O23" s="61"/>
      <c r="P23" s="61"/>
      <c r="Q23" s="24"/>
      <c r="R23" s="24"/>
      <c r="S23" s="24"/>
      <c r="T23" s="24"/>
      <c r="U23" s="24"/>
      <c r="V23" s="24"/>
      <c r="W23" s="24"/>
      <c r="X23" s="24"/>
    </row>
    <row r="24" spans="2:24" x14ac:dyDescent="0.25">
      <c r="B24" s="132">
        <f>D17</f>
        <v>5.988023952095809E-5</v>
      </c>
      <c r="C24" s="22">
        <f>1/(E17^2)</f>
        <v>6398666631.0178022</v>
      </c>
      <c r="D24" s="122">
        <f t="shared" ref="D24:D26" si="10">B24*C24</f>
        <v>383153.69048010797</v>
      </c>
      <c r="F24" s="132">
        <f>F17</f>
        <v>7.2791751395213973E-7</v>
      </c>
      <c r="G24" s="22">
        <f>1/(G17^2)</f>
        <v>144188752078873.13</v>
      </c>
      <c r="H24" s="122">
        <f t="shared" ref="H24:H25" si="11">F24*G24</f>
        <v>104957517.95311475</v>
      </c>
      <c r="J24" s="145" t="s">
        <v>24</v>
      </c>
      <c r="K24" s="146">
        <f>24+(K23-2.053)*((23-24)/(2.11-2.053))</f>
        <v>23.368421052631579</v>
      </c>
      <c r="L24" s="147">
        <v>1</v>
      </c>
      <c r="M24" s="59"/>
      <c r="N24" s="60"/>
      <c r="O24" s="61"/>
      <c r="P24" s="61"/>
      <c r="Q24" s="24"/>
      <c r="R24" s="24"/>
      <c r="S24" s="24"/>
      <c r="T24" s="24"/>
      <c r="U24" s="24"/>
      <c r="V24" s="24"/>
      <c r="W24" s="24"/>
      <c r="X24" s="24"/>
    </row>
    <row r="25" spans="2:24" x14ac:dyDescent="0.25">
      <c r="B25" s="132">
        <f>D18</f>
        <v>5.8616647127784284E-5</v>
      </c>
      <c r="C25" s="22">
        <f>1/(E18^2)</f>
        <v>6700529381.1486788</v>
      </c>
      <c r="D25" s="122">
        <f t="shared" si="10"/>
        <v>392762.56630414294</v>
      </c>
      <c r="F25" s="132">
        <f>F18</f>
        <v>7.1978982161557834E-7</v>
      </c>
      <c r="G25" s="22">
        <f t="shared" ref="G25:G26" si="12">1/(G18^2)</f>
        <v>147774119418188.94</v>
      </c>
      <c r="H25" s="122">
        <f t="shared" si="11"/>
        <v>106366307.05541739</v>
      </c>
      <c r="J25" s="60"/>
      <c r="K25" s="61"/>
      <c r="L25" s="61"/>
      <c r="M25" s="59"/>
      <c r="N25" s="60"/>
      <c r="O25" s="61"/>
      <c r="P25" s="61"/>
      <c r="Q25" s="24"/>
      <c r="R25" s="24"/>
      <c r="S25" s="24"/>
      <c r="T25" s="24"/>
      <c r="U25" s="24"/>
      <c r="V25" s="24"/>
      <c r="W25" s="24"/>
      <c r="X25" s="24"/>
    </row>
    <row r="26" spans="2:24" x14ac:dyDescent="0.25">
      <c r="B26" s="132">
        <f>D19</f>
        <v>5.8343057176196056E-5</v>
      </c>
      <c r="C26" s="22">
        <f>1/(E19^2)</f>
        <v>6768505056.1704645</v>
      </c>
      <c r="D26" s="122">
        <f t="shared" si="10"/>
        <v>394895.2774895255</v>
      </c>
      <c r="F26" s="132">
        <f>F19</f>
        <v>7.1801856333859141E-7</v>
      </c>
      <c r="G26" s="22">
        <f t="shared" si="12"/>
        <v>148569992505836.25</v>
      </c>
      <c r="H26" s="122">
        <f>F26*G26</f>
        <v>106676012.57426584</v>
      </c>
      <c r="J26" s="60"/>
      <c r="K26" s="61"/>
      <c r="L26" s="61"/>
      <c r="M26" s="9"/>
      <c r="N26" s="60"/>
      <c r="O26" s="61"/>
      <c r="P26" s="61"/>
      <c r="Q26" s="24"/>
      <c r="R26" s="24"/>
      <c r="S26" s="24"/>
      <c r="T26" s="24"/>
      <c r="U26" s="24"/>
      <c r="V26" s="24"/>
      <c r="W26" s="24"/>
      <c r="X26" s="24"/>
    </row>
    <row r="27" spans="2:24" ht="15.75" thickBot="1" x14ac:dyDescent="0.3">
      <c r="B27" s="133"/>
      <c r="C27" s="42"/>
      <c r="D27" s="134"/>
      <c r="F27" s="138"/>
      <c r="G27" s="43"/>
      <c r="H27" s="134"/>
      <c r="J27" s="9"/>
      <c r="K27" s="62"/>
      <c r="L27" s="55"/>
      <c r="M27" s="59"/>
      <c r="N27" s="9"/>
      <c r="O27" s="62"/>
      <c r="P27" s="55"/>
      <c r="Q27" s="24"/>
      <c r="R27" s="24"/>
      <c r="S27" s="24"/>
      <c r="T27" s="24"/>
      <c r="U27" s="24"/>
      <c r="V27" s="24"/>
      <c r="W27" s="24"/>
      <c r="X27" s="24"/>
    </row>
    <row r="28" spans="2:24" x14ac:dyDescent="0.25">
      <c r="B28" s="135"/>
      <c r="C28" s="22">
        <f>SUM(C23:C26)</f>
        <v>26619181706.738625</v>
      </c>
      <c r="D28" s="122">
        <f>SUM(D23:D26)</f>
        <v>1565173.7210963045</v>
      </c>
      <c r="F28" s="135"/>
      <c r="G28" s="22">
        <f>SUM(G23:G26)</f>
        <v>588903917570790.13</v>
      </c>
      <c r="H28" s="122">
        <f>SUM(H23:H26)</f>
        <v>424598536.27860582</v>
      </c>
      <c r="J28" s="9"/>
      <c r="K28" s="55"/>
      <c r="L28" s="55"/>
      <c r="M28" s="9"/>
      <c r="N28" s="9"/>
      <c r="O28" s="55"/>
      <c r="P28" s="55"/>
      <c r="Q28" s="24"/>
      <c r="R28" s="24"/>
      <c r="S28" s="24"/>
      <c r="T28" s="24"/>
      <c r="U28" s="24"/>
      <c r="V28" s="24"/>
      <c r="W28" s="24"/>
      <c r="X28" s="24"/>
    </row>
    <row r="29" spans="2:24" x14ac:dyDescent="0.25">
      <c r="B29" s="135"/>
      <c r="C29" s="17" t="s">
        <v>50</v>
      </c>
      <c r="D29" s="119">
        <f>$D$28/$C$28</f>
        <v>5.8798716592406821E-5</v>
      </c>
      <c r="F29" s="135"/>
      <c r="G29" s="17" t="s">
        <v>12</v>
      </c>
      <c r="H29" s="119">
        <f>$H$28/$G$28</f>
        <v>7.2099798220066395E-7</v>
      </c>
      <c r="J29" s="9"/>
      <c r="K29" s="56"/>
      <c r="L29" s="57"/>
      <c r="M29" s="9"/>
      <c r="N29" s="9"/>
      <c r="O29" s="56"/>
      <c r="P29" s="57"/>
      <c r="Q29" s="24"/>
      <c r="R29" s="24"/>
      <c r="S29" s="24"/>
      <c r="T29" s="24"/>
      <c r="U29" s="24"/>
      <c r="V29" s="24"/>
      <c r="W29" s="24"/>
      <c r="X29" s="24"/>
    </row>
    <row r="30" spans="2:24" x14ac:dyDescent="0.25">
      <c r="B30" s="136"/>
      <c r="C30" s="137" t="s">
        <v>27</v>
      </c>
      <c r="D30" s="117">
        <f>1/SQRT(C28)</f>
        <v>6.129183864399086E-6</v>
      </c>
      <c r="E30" s="1"/>
      <c r="F30" s="139"/>
      <c r="G30" s="137" t="s">
        <v>27</v>
      </c>
      <c r="H30" s="117">
        <f>1/SQRT(G28)</f>
        <v>4.1207643370123986E-8</v>
      </c>
      <c r="J30" s="9"/>
      <c r="K30" s="63"/>
      <c r="L30" s="57"/>
      <c r="M30" s="9"/>
      <c r="N30" s="9"/>
      <c r="O30" s="63"/>
      <c r="P30" s="57"/>
      <c r="Q30" s="24"/>
      <c r="R30" s="24"/>
      <c r="S30" s="24"/>
      <c r="T30" s="24"/>
      <c r="U30" s="24"/>
      <c r="V30" s="24"/>
      <c r="W30" s="24"/>
      <c r="X30" s="24"/>
    </row>
    <row r="31" spans="2:24" x14ac:dyDescent="0.25">
      <c r="K31" s="24"/>
      <c r="L31" s="48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2:24" x14ac:dyDescent="0.25"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2:24" x14ac:dyDescent="0.25">
      <c r="B33" s="45"/>
      <c r="C33" s="47"/>
      <c r="D33" s="45"/>
      <c r="E33" s="45"/>
      <c r="F33" s="45"/>
      <c r="G33" s="47"/>
      <c r="H33" s="45"/>
      <c r="I33" s="45"/>
      <c r="J33" s="45"/>
      <c r="K33" s="45"/>
      <c r="L33" s="45"/>
      <c r="M33" s="45"/>
      <c r="N33" s="45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x14ac:dyDescent="0.25">
      <c r="B34" s="45"/>
      <c r="C34" s="47"/>
      <c r="D34" s="45"/>
      <c r="E34" s="45"/>
      <c r="F34" s="45"/>
      <c r="G34" s="47"/>
      <c r="H34" s="45"/>
      <c r="I34" s="45"/>
      <c r="J34" s="45"/>
      <c r="K34" s="45"/>
      <c r="L34" s="45"/>
      <c r="M34" s="45"/>
      <c r="N34" s="45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x14ac:dyDescent="0.25">
      <c r="B35" s="45"/>
      <c r="C35" s="47"/>
      <c r="D35" s="45"/>
      <c r="E35" s="45"/>
      <c r="F35" s="45"/>
      <c r="G35" s="47"/>
      <c r="H35" s="45"/>
      <c r="I35" s="45"/>
      <c r="J35" s="45"/>
      <c r="K35" s="45"/>
      <c r="L35" s="45"/>
      <c r="M35" s="45"/>
      <c r="N35" s="45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x14ac:dyDescent="0.25">
      <c r="B36" s="45"/>
      <c r="C36" s="47"/>
      <c r="D36" s="45"/>
      <c r="E36" s="45"/>
      <c r="F36" s="45"/>
      <c r="G36" s="47"/>
      <c r="H36" s="45"/>
      <c r="I36" s="45"/>
      <c r="J36" s="45"/>
      <c r="K36" s="45"/>
      <c r="L36" s="45"/>
      <c r="M36" s="45"/>
      <c r="N36" s="45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5"/>
      <c r="C37" s="47"/>
      <c r="D37" s="45"/>
      <c r="E37" s="45"/>
      <c r="F37" s="45"/>
      <c r="G37" s="47"/>
      <c r="H37" s="45"/>
      <c r="I37" s="45"/>
      <c r="J37" s="45"/>
      <c r="K37" s="45"/>
      <c r="L37" s="45"/>
      <c r="M37" s="45"/>
      <c r="N37" s="45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2:24" x14ac:dyDescent="0.25">
      <c r="B38" s="45"/>
      <c r="C38" s="47"/>
      <c r="D38" s="45"/>
      <c r="E38" s="45"/>
      <c r="F38" s="45"/>
      <c r="G38" s="47"/>
      <c r="H38" s="45"/>
      <c r="I38" s="45"/>
      <c r="J38" s="45"/>
      <c r="K38" s="45"/>
      <c r="L38" s="45"/>
      <c r="M38" s="45"/>
      <c r="N38" s="45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2:24" x14ac:dyDescent="0.25">
      <c r="B39" s="45"/>
      <c r="C39" s="47"/>
      <c r="D39" s="45"/>
      <c r="E39" s="45"/>
      <c r="F39" s="45"/>
      <c r="G39" s="47"/>
      <c r="H39" s="45"/>
      <c r="I39" s="45"/>
      <c r="J39" s="45"/>
      <c r="K39" s="45"/>
      <c r="L39" s="45"/>
      <c r="M39" s="45"/>
      <c r="N39" s="45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2:24" x14ac:dyDescent="0.25">
      <c r="B40" s="45"/>
      <c r="C40" s="47"/>
      <c r="D40" s="45"/>
      <c r="E40" s="45"/>
      <c r="F40" s="45"/>
      <c r="G40" s="47"/>
      <c r="H40" s="45"/>
      <c r="I40" s="45"/>
      <c r="J40" s="45"/>
      <c r="K40" s="45"/>
      <c r="L40" s="45"/>
      <c r="M40" s="45"/>
      <c r="N40" s="45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2:24" x14ac:dyDescent="0.25">
      <c r="B41" s="45"/>
      <c r="C41" s="47"/>
      <c r="D41" s="45"/>
      <c r="E41" s="45"/>
      <c r="F41" s="45"/>
      <c r="G41" s="47"/>
      <c r="H41" s="45"/>
      <c r="I41" s="45"/>
      <c r="J41" s="45"/>
      <c r="K41" s="45"/>
      <c r="L41" s="45"/>
      <c r="M41" s="45"/>
      <c r="N41" s="45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2:24" x14ac:dyDescent="0.25">
      <c r="B42" s="45"/>
      <c r="C42" s="47"/>
      <c r="D42" s="45"/>
      <c r="E42" s="45"/>
      <c r="F42" s="45"/>
      <c r="G42" s="47"/>
      <c r="H42" s="45"/>
      <c r="I42" s="45"/>
      <c r="J42" s="45"/>
      <c r="K42" s="45"/>
      <c r="L42" s="45"/>
      <c r="M42" s="45"/>
      <c r="N42" s="45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2:24" x14ac:dyDescent="0.25">
      <c r="B43" s="45"/>
      <c r="C43" s="47"/>
      <c r="D43" s="45"/>
      <c r="E43" s="45"/>
      <c r="F43" s="45"/>
      <c r="G43" s="47"/>
      <c r="H43" s="45"/>
      <c r="I43" s="45"/>
      <c r="J43" s="45"/>
      <c r="K43" s="45"/>
      <c r="L43" s="45"/>
      <c r="M43" s="45"/>
      <c r="N43" s="45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2:24" x14ac:dyDescent="0.25">
      <c r="B44" s="24"/>
      <c r="C44" s="65"/>
      <c r="D44" s="24"/>
      <c r="E44" s="24"/>
      <c r="F44" s="24"/>
      <c r="G44" s="65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2:24" x14ac:dyDescent="0.25">
      <c r="B45" s="24"/>
      <c r="C45" s="65"/>
      <c r="D45" s="24"/>
      <c r="E45" s="24"/>
      <c r="F45" s="24"/>
      <c r="G45" s="65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2:24" x14ac:dyDescent="0.25">
      <c r="B46" s="24"/>
      <c r="C46" s="65"/>
      <c r="D46" s="24"/>
      <c r="E46" s="24"/>
      <c r="F46" s="24"/>
      <c r="G46" s="6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2:24" x14ac:dyDescent="0.25">
      <c r="B47" s="24"/>
      <c r="C47" s="65"/>
      <c r="D47" s="24"/>
      <c r="E47" s="24"/>
      <c r="F47" s="24"/>
      <c r="G47" s="6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</sheetData>
  <mergeCells count="6">
    <mergeCell ref="V15:W15"/>
    <mergeCell ref="B1:J1"/>
    <mergeCell ref="B11:I11"/>
    <mergeCell ref="B14:G14"/>
    <mergeCell ref="I14:M14"/>
    <mergeCell ref="O14:S14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30</vt:i4>
      </vt:variant>
    </vt:vector>
  </HeadingPairs>
  <TitlesOfParts>
    <vt:vector size="30" baseType="lpstr">
      <vt:lpstr>distanziale</vt:lpstr>
      <vt:lpstr>goccia (1)</vt:lpstr>
      <vt:lpstr>goccia (2)</vt:lpstr>
      <vt:lpstr>goccia (3)</vt:lpstr>
      <vt:lpstr>goccia (4)</vt:lpstr>
      <vt:lpstr>goccia (5)</vt:lpstr>
      <vt:lpstr>goccia (6)</vt:lpstr>
      <vt:lpstr>goccia (7)</vt:lpstr>
      <vt:lpstr>goccia (8)</vt:lpstr>
      <vt:lpstr>goccia (9)</vt:lpstr>
      <vt:lpstr>goccia (10)</vt:lpstr>
      <vt:lpstr>distanziale (2)</vt:lpstr>
      <vt:lpstr>goccia (11)</vt:lpstr>
      <vt:lpstr>goccia (12)</vt:lpstr>
      <vt:lpstr>goccia (13)</vt:lpstr>
      <vt:lpstr>goccia (14)</vt:lpstr>
      <vt:lpstr>goccia (15)</vt:lpstr>
      <vt:lpstr>goccia (16)</vt:lpstr>
      <vt:lpstr>goccia (17)</vt:lpstr>
      <vt:lpstr>goccia (18)</vt:lpstr>
      <vt:lpstr>goccia (19)</vt:lpstr>
      <vt:lpstr>distanziale (3)</vt:lpstr>
      <vt:lpstr>goccia (20)</vt:lpstr>
      <vt:lpstr>goccia (21)</vt:lpstr>
      <vt:lpstr>goccia (22)</vt:lpstr>
      <vt:lpstr>goccia (23)</vt:lpstr>
      <vt:lpstr>Confronto r</vt:lpstr>
      <vt:lpstr>Confronto r (2)</vt:lpstr>
      <vt:lpstr>Confronto r (3)</vt:lpstr>
      <vt:lpstr>Analisi 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Scaiano</dc:creator>
  <cp:lastModifiedBy>Diego-Lorenzo</cp:lastModifiedBy>
  <dcterms:created xsi:type="dcterms:W3CDTF">2020-11-05T17:31:28Z</dcterms:created>
  <dcterms:modified xsi:type="dcterms:W3CDTF">2021-01-29T20:10:39Z</dcterms:modified>
</cp:coreProperties>
</file>