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updateLinks="never" codeName="ThisWorkbook" autoCompressPictures="0"/>
  <mc:AlternateContent xmlns:mc="http://schemas.openxmlformats.org/markup-compatibility/2006">
    <mc:Choice Requires="x15">
      <x15ac:absPath xmlns:x15ac="http://schemas.microsoft.com/office/spreadsheetml/2010/11/ac" url="D:\Documents\KROK\УПвІТ\"/>
    </mc:Choice>
  </mc:AlternateContent>
  <xr:revisionPtr revIDLastSave="0" documentId="13_ncr:1_{4205F48E-9B09-4F84-A6D0-99D7F176E0F5}" xr6:coauthVersionLast="47" xr6:coauthVersionMax="47" xr10:uidLastSave="{00000000-0000-0000-0000-000000000000}"/>
  <bookViews>
    <workbookView xWindow="-108" yWindow="-108" windowWidth="23256" windowHeight="12576" tabRatio="751" firstSheet="2" activeTab="4" xr2:uid="{00000000-000D-0000-FFFF-FFFF00000000}"/>
  </bookViews>
  <sheets>
    <sheet name="Months" sheetId="15" state="hidden" r:id="rId1"/>
    <sheet name="Пам'ятка" sheetId="28" r:id="rId2"/>
    <sheet name="Бізнес план" sheetId="31" r:id="rId3"/>
    <sheet name="Loan Calculator" sheetId="26" state="hidden" r:id="rId4"/>
    <sheet name="План надходжень та витрат" sheetId="35" r:id="rId5"/>
    <sheet name="1 Actual Cash Flows" sheetId="32" state="hidden" r:id="rId6"/>
    <sheet name="Excel Tips" sheetId="30" state="hidden" r:id="rId7"/>
  </sheets>
  <externalReferences>
    <externalReference r:id="rId8"/>
  </externalReferences>
  <definedNames>
    <definedName name="Beginning_Balance" localSheetId="6">-FV('Excel Tips'!Interest_Rate/12,'Excel Tips'!Payment_Number-1,-'Excel Tips'!Monthly_Payment,'Excel Tips'!Loan_Amount)</definedName>
    <definedName name="Beginning_Balance" localSheetId="3">-FV('Loan Calculator'!Interest_Rate/12,'Loan Calculator'!Payment_Number-1,-'Loan Calculator'!Monthly_Payment,'Loan Calculator'!Loan_Amount)</definedName>
    <definedName name="Beginning_Balance" localSheetId="2">-FV(Interest_Rate/12,'Бізнес план'!Payment_Number-1,-'Бізнес план'!Monthly_Payment,Loan_Amount)</definedName>
    <definedName name="Beginning_Balance" localSheetId="1">-FV('Пам''ятка'!Interest_Rate/12,'Пам''ятка'!Payment_Number-1,-'Пам''ятка'!Monthly_Payment,'Пам''ятка'!Loan_Amount)</definedName>
    <definedName name="Beginning_Balance">-FV(Interest_Rate/12,Payment_Number-1,-Monthly_Payment,Loan_Amount)</definedName>
    <definedName name="ColumnTitle1" localSheetId="6">[1]!Loan[[#Headers],[No.]]</definedName>
    <definedName name="ColumnTitle1" localSheetId="3">Loan3[[#Headers],[No.]]</definedName>
    <definedName name="ColumnTitle1" localSheetId="2">#REF!</definedName>
    <definedName name="ColumnTitle1" localSheetId="1">[1]!Loan[[#Headers],[No.]]</definedName>
    <definedName name="ColumnTitle1">#REF!</definedName>
    <definedName name="Ending_Balance" localSheetId="6">-FV('Excel Tips'!Interest_Rate/12,'Excel Tips'!Payment_Number,-'Excel Tips'!Monthly_Payment,'Excel Tips'!Loan_Amount)</definedName>
    <definedName name="Ending_Balance" localSheetId="3">-FV('Loan Calculator'!Interest_Rate/12,'Loan Calculator'!Payment_Number,-'Loan Calculator'!Monthly_Payment,'Loan Calculator'!Loan_Amount)</definedName>
    <definedName name="Ending_Balance" localSheetId="2">-FV(Interest_Rate/12,'Бізнес план'!Payment_Number,-'Бізнес план'!Monthly_Payment,Loan_Amount)</definedName>
    <definedName name="Ending_Balance" localSheetId="1">-FV('Пам''ятка'!Interest_Rate/12,'Пам''ятка'!Payment_Number,-'Пам''ятка'!Monthly_Payment,'Пам''ятка'!Loan_Amount)</definedName>
    <definedName name="Ending_Balance">-FV(Interest_Rate/12,Payment_Number,-Monthly_Payment,Loan_Amount)</definedName>
    <definedName name="Full_Print" localSheetId="3">'Loan Calculator'!$A$4:$H$262</definedName>
    <definedName name="Full_Print">#REF!</definedName>
    <definedName name="Header_Row" localSheetId="6">ROW('[1]Loan Calculator'!$14:$14)</definedName>
    <definedName name="Header_Row" localSheetId="3">ROW('Loan Calculator'!$26:$26)</definedName>
    <definedName name="Header_Row" localSheetId="1">ROW('[1]Loan Calculator'!$14:$14)</definedName>
    <definedName name="Header_Row">ROW(#REF!)</definedName>
    <definedName name="Header_Row_Back" localSheetId="6">ROW('[1]Loan Calculator'!$14:$14)</definedName>
    <definedName name="Header_Row_Back" localSheetId="3">ROW('Loan Calculator'!$26:$26)</definedName>
    <definedName name="Header_Row_Back" localSheetId="1">ROW('[1]Loan Calculator'!$14:$14)</definedName>
    <definedName name="Header_Row_Back">ROW(#REF!)</definedName>
    <definedName name="Interest" localSheetId="6">-IPMT('Excel Tips'!Interest_Rate/12,'Excel Tips'!Payment_Number,'Excel Tips'!Number_of_Payments,'Excel Tips'!Loan_Amount)</definedName>
    <definedName name="Interest" localSheetId="3">-IPMT('Loan Calculator'!Interest_Rate/12,'Loan Calculator'!Payment_Number,'Loan Calculator'!Number_of_Payments,'Loan Calculator'!Loan_Amount)</definedName>
    <definedName name="Interest" localSheetId="2">-IPMT(Interest_Rate/12,'Бізнес план'!Payment_Number,Number_of_Payments,Loan_Amount)</definedName>
    <definedName name="Interest" localSheetId="1">-IPMT('Пам''ятка'!Interest_Rate/12,'Пам''ятка'!Payment_Number,'Пам''ятка'!Number_of_Payments,'Пам''ятка'!Loan_Amount)</definedName>
    <definedName name="Interest">-IPMT(Interest_Rate/12,Payment_Number,Number_of_Payments,Loan_Amount)</definedName>
    <definedName name="Interest_Rate" localSheetId="6">'[1]Loan Calculator'!$E$6</definedName>
    <definedName name="Interest_Rate" localSheetId="3">'Loan Calculator'!$E$18</definedName>
    <definedName name="Interest_Rate" localSheetId="1">'[1]Loan Calculator'!$E$6</definedName>
    <definedName name="Interest_Rate">#REF!</definedName>
    <definedName name="Last_Row" localSheetId="6">IF('Excel Tips'!Values_Entered,'Excel Tips'!Header_Row+'Excel Tips'!Number_of_Payments,'Excel Tips'!Header_Row)</definedName>
    <definedName name="Last_Row" localSheetId="3">IF('Loan Calculator'!Values_Entered,'Loan Calculator'!Header_Row+'Loan Calculator'!Number_of_Payments,'Loan Calculator'!Header_Row)</definedName>
    <definedName name="Last_Row" localSheetId="2">IF('Бізнес план'!Values_Entered,Header_Row+Number_of_Payments,Header_Row)</definedName>
    <definedName name="Last_Row" localSheetId="1">IF('Пам''ятка'!Values_Entered,'Пам''ятка'!Header_Row+'Пам''ятка'!Number_of_Payments,'Пам''ятка'!Header_Row)</definedName>
    <definedName name="Last_Row">IF(Values_Entered,Header_Row+Number_of_Payments,Header_Row)</definedName>
    <definedName name="Loan_Amount" localSheetId="6">'[1]Loan Calculator'!$E$5</definedName>
    <definedName name="Loan_Amount" localSheetId="3">'Loan Calculator'!$E$17</definedName>
    <definedName name="Loan_Amount" localSheetId="1">'[1]Loan Calculator'!$E$5</definedName>
    <definedName name="Loan_Amount">#REF!</definedName>
    <definedName name="Loan_Not_Paid" localSheetId="6">IF('Excel Tips'!Payment_Number&lt;='Excel Tips'!Number_of_Payments,1,0)</definedName>
    <definedName name="Loan_Not_Paid" localSheetId="3">IF('Loan Calculator'!Payment_Number&lt;='Loan Calculator'!Number_of_Payments,1,0)</definedName>
    <definedName name="Loan_Not_Paid" localSheetId="2">IF('Бізнес план'!Payment_Number&lt;=Number_of_Payments,1,0)</definedName>
    <definedName name="Loan_Not_Paid" localSheetId="1">IF('Пам''ятка'!Payment_Number&lt;='Пам''ятка'!Number_of_Payments,1,0)</definedName>
    <definedName name="Loan_Not_Paid">IF(Payment_Number&lt;=Number_of_Payments,1,0)</definedName>
    <definedName name="Loan_Start" localSheetId="6">'[1]Loan Calculator'!$E$8</definedName>
    <definedName name="Loan_Start" localSheetId="3">'Loan Calculator'!$E$20</definedName>
    <definedName name="Loan_Start" localSheetId="1">'[1]Loan Calculator'!$E$8</definedName>
    <definedName name="Loan_Start">#REF!</definedName>
    <definedName name="Loan_Years" localSheetId="6">'[1]Loan Calculator'!$E$7</definedName>
    <definedName name="Loan_Years" localSheetId="3">'Loan Calculator'!$E$19</definedName>
    <definedName name="Loan_Years" localSheetId="1">'[1]Loan Calculator'!$E$7</definedName>
    <definedName name="Loan_Years">#REF!</definedName>
    <definedName name="Monthly_Payment" localSheetId="6">-PMT('Excel Tips'!Interest_Rate/12,'Excel Tips'!Number_of_Payments,'Excel Tips'!Loan_Amount)</definedName>
    <definedName name="Monthly_Payment" localSheetId="3">-PMT('Loan Calculator'!Interest_Rate/12,'Loan Calculator'!Number_of_Payments,'Loan Calculator'!Loan_Amount)</definedName>
    <definedName name="Monthly_Payment" localSheetId="2">-PMT(Interest_Rate/12,Number_of_Payments,Loan_Amount)</definedName>
    <definedName name="Monthly_Payment" localSheetId="1">-PMT('Пам''ятка'!Interest_Rate/12,'Пам''ятка'!Number_of_Payments,'Пам''ятка'!Loan_Amount)</definedName>
    <definedName name="Monthly_Payment">-PMT(Interest_Rate/12,Number_of_Payments,Loan_Amount)</definedName>
    <definedName name="Number_of_Payments" localSheetId="6">'[1]Loan Calculator'!$E$11</definedName>
    <definedName name="Number_of_Payments" localSheetId="3">'Loan Calculator'!$E$22</definedName>
    <definedName name="Number_of_Payments" localSheetId="1">'[1]Loan Calculator'!$E$11</definedName>
    <definedName name="Number_of_Payments">#REF!</definedName>
    <definedName name="Payment_Date" localSheetId="6">DATE(YEAR('Excel Tips'!Loan_Start),MONTH('Excel Tips'!Loan_Start)+'Excel Tips'!Payment_Number,DAY('Excel Tips'!Loan_Start))</definedName>
    <definedName name="Payment_Date" localSheetId="3">DATE(YEAR('Loan Calculator'!Loan_Start),MONTH('Loan Calculator'!Loan_Start)+'Loan Calculator'!Payment_Number,DAY('Loan Calculator'!Loan_Start))</definedName>
    <definedName name="Payment_Date" localSheetId="2">DATE(YEAR(Loan_Start),MONTH(Loan_Start)+'Бізнес план'!Payment_Number,DAY(Loan_Start))</definedName>
    <definedName name="Payment_Date" localSheetId="1">DATE(YEAR('Пам''ятка'!Loan_Start),MONTH('Пам''ятка'!Loan_Start)+'Пам''ятка'!Payment_Number,DAY('Пам''ятка'!Loan_Start))</definedName>
    <definedName name="Payment_Date">DATE(YEAR(Loan_Start),MONTH(Loan_Start)+Payment_Number,DAY(Loan_Start))</definedName>
    <definedName name="Payment_Number" localSheetId="6">ROW()-'Excel Tips'!Header_Row</definedName>
    <definedName name="Payment_Number" localSheetId="3">ROW()-'Loan Calculator'!Header_Row</definedName>
    <definedName name="Payment_Number" localSheetId="2">ROW()-Header_Row</definedName>
    <definedName name="Payment_Number" localSheetId="1">ROW()-'Пам''ятка'!Header_Row</definedName>
    <definedName name="Payment_Number">ROW()-Header_Row</definedName>
    <definedName name="Principal" localSheetId="6">-PPMT('Excel Tips'!Interest_Rate/12,'Excel Tips'!Payment_Number,'Excel Tips'!Number_of_Payments,'Excel Tips'!Loan_Amount)</definedName>
    <definedName name="Principal" localSheetId="3">-PPMT('Loan Calculator'!Interest_Rate/12,'Loan Calculator'!Payment_Number,'Loan Calculator'!Number_of_Payments,'Loan Calculator'!Loan_Amount)</definedName>
    <definedName name="Principal" localSheetId="2">-PPMT(Interest_Rate/12,'Бізнес план'!Payment_Number,Number_of_Payments,Loan_Amount)</definedName>
    <definedName name="Principal" localSheetId="1">-PPMT('Пам''ятка'!Interest_Rate/12,'Пам''ятка'!Payment_Number,'Пам''ятка'!Number_of_Payments,'Пам''ятка'!Loan_Amount)</definedName>
    <definedName name="Principal">-PPMT(Interest_Rate/12,Payment_Number,Number_of_Payments,Loan_Amount)</definedName>
    <definedName name="RowTitleRegion1..E6" localSheetId="3">'Loan Calculator'!$B$17</definedName>
    <definedName name="RowTitleRegion1..E6">#REF!</definedName>
    <definedName name="RowTitleRegion2..E11" localSheetId="3">'Loan Calculator'!$B$22</definedName>
    <definedName name="RowTitleRegion2..E11">#REF!</definedName>
    <definedName name="Total_Cost" localSheetId="6">'[1]Loan Calculator'!$E$13</definedName>
    <definedName name="Total_Cost" localSheetId="3">'Loan Calculator'!$E$24</definedName>
    <definedName name="Total_Cost" localSheetId="1">'[1]Loan Calculator'!$E$13</definedName>
    <definedName name="Total_Cost">#REF!</definedName>
    <definedName name="Total_Interest" localSheetId="3">'Loan Calculator'!$E$23</definedName>
    <definedName name="Total_Interest">#REF!</definedName>
    <definedName name="Values_Entered" localSheetId="6">IF('Excel Tips'!Loan_Amount*'Excel Tips'!Interest_Rate*'Excel Tips'!Loan_Years*'Excel Tips'!Loan_Start&gt;0,1,0)</definedName>
    <definedName name="Values_Entered" localSheetId="3">IF('Loan Calculator'!Loan_Amount*'Loan Calculator'!Interest_Rate*'Loan Calculator'!Loan_Years*'Loan Calculator'!Loan_Start&gt;0,1,0)</definedName>
    <definedName name="Values_Entered" localSheetId="2">IF(Loan_Amount*Interest_Rate*Loan_Years*Loan_Start&gt;0,1,0)</definedName>
    <definedName name="Values_Entered" localSheetId="1">IF('Пам''ятка'!Loan_Amount*'Пам''ятка'!Interest_Rate*'Пам''ятка'!Loan_Years*'Пам''ятка'!Loan_Start&gt;0,1,0)</definedName>
    <definedName name="Values_Entered">IF(Loan_Amount*Interest_Rate*Loan_Years*Loan_Start&gt;0,1,0)</definedName>
    <definedName name="_xlnm.Print_Titles" localSheetId="3">'Loan Calculator'!$26:$26</definedName>
    <definedName name="_xlnm.Print_Area" localSheetId="5">'1 Actual Cash Flows'!$A$1:$L$56</definedName>
    <definedName name="_xlnm.Print_Area" localSheetId="6">'Excel Tips'!$A$1:$O$6</definedName>
    <definedName name="_xlnm.Print_Area" localSheetId="1">'Пам''ятка'!$A$1:$O$19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25" i="35" l="1"/>
  <c r="AN25" i="35"/>
  <c r="AC25" i="35"/>
  <c r="AD25" i="35"/>
  <c r="AE25" i="35"/>
  <c r="AF25" i="35"/>
  <c r="AG25" i="35"/>
  <c r="AH25" i="35"/>
  <c r="AI25" i="35"/>
  <c r="AJ25" i="35"/>
  <c r="AK25" i="35"/>
  <c r="AL25" i="35"/>
  <c r="E39" i="35"/>
  <c r="E66" i="31"/>
  <c r="E65" i="31"/>
  <c r="E64" i="31"/>
  <c r="E59" i="31"/>
  <c r="E60" i="31"/>
  <c r="E61" i="31"/>
  <c r="E62" i="31"/>
  <c r="E63" i="31"/>
  <c r="AO33" i="35"/>
  <c r="AO36" i="35"/>
  <c r="E38" i="35"/>
  <c r="AN19" i="35"/>
  <c r="AM19" i="35"/>
  <c r="AL19" i="35"/>
  <c r="AK19" i="35"/>
  <c r="AJ19" i="35"/>
  <c r="AI19" i="35"/>
  <c r="AH19" i="35"/>
  <c r="AG19" i="35"/>
  <c r="AF19" i="35"/>
  <c r="AE19" i="35"/>
  <c r="AD19" i="35"/>
  <c r="AC19" i="35"/>
  <c r="AB19" i="35"/>
  <c r="AA19" i="35"/>
  <c r="Z19" i="35"/>
  <c r="Y19" i="35"/>
  <c r="X19" i="35"/>
  <c r="W19" i="35"/>
  <c r="V19" i="35"/>
  <c r="U19" i="35"/>
  <c r="T19" i="35"/>
  <c r="S19" i="35"/>
  <c r="R19" i="35"/>
  <c r="Q19" i="35"/>
  <c r="P19" i="35"/>
  <c r="O19" i="35"/>
  <c r="N19" i="35"/>
  <c r="M19" i="35"/>
  <c r="L19" i="35"/>
  <c r="K19" i="35"/>
  <c r="D32" i="35"/>
  <c r="AM35" i="35"/>
  <c r="AJ35" i="35"/>
  <c r="AI35" i="35"/>
  <c r="AH35" i="35"/>
  <c r="AG35" i="35"/>
  <c r="AF35" i="35"/>
  <c r="AE35" i="35"/>
  <c r="AD35" i="35"/>
  <c r="AC35" i="35"/>
  <c r="G20" i="35"/>
  <c r="AC39" i="35"/>
  <c r="AD39" i="35"/>
  <c r="AE39" i="35"/>
  <c r="AF39" i="35"/>
  <c r="AG39" i="35"/>
  <c r="AH39" i="35"/>
  <c r="AI39" i="35"/>
  <c r="AJ39" i="35"/>
  <c r="AK39" i="35"/>
  <c r="AL39" i="35"/>
  <c r="AM39" i="35"/>
  <c r="AN39" i="35"/>
  <c r="AK35" i="35"/>
  <c r="AL35" i="35"/>
  <c r="AN35" i="35"/>
  <c r="AC40" i="35" l="1"/>
  <c r="AE40" i="35"/>
  <c r="AF40" i="35"/>
  <c r="AG40" i="35"/>
  <c r="AN40" i="35"/>
  <c r="AH40" i="35"/>
  <c r="AI40" i="35"/>
  <c r="AD40" i="35"/>
  <c r="AM40" i="35"/>
  <c r="AK40" i="35"/>
  <c r="AJ40" i="35"/>
  <c r="AL40" i="35"/>
  <c r="AB39" i="35" l="1"/>
  <c r="AA39" i="35"/>
  <c r="Z39" i="35"/>
  <c r="Y39" i="35"/>
  <c r="X39" i="35"/>
  <c r="W39" i="35"/>
  <c r="V39" i="35"/>
  <c r="U39" i="35"/>
  <c r="T39" i="35"/>
  <c r="S39" i="35"/>
  <c r="R39" i="35"/>
  <c r="Q39" i="35"/>
  <c r="Q35" i="35"/>
  <c r="R35" i="35"/>
  <c r="S35" i="35"/>
  <c r="T35" i="35"/>
  <c r="U35" i="35"/>
  <c r="V35" i="35"/>
  <c r="W35" i="35"/>
  <c r="X35" i="35"/>
  <c r="Y35" i="35"/>
  <c r="Z35" i="35"/>
  <c r="AA35" i="35"/>
  <c r="AB35" i="35"/>
  <c r="Q25" i="35"/>
  <c r="R25" i="35"/>
  <c r="S25" i="35"/>
  <c r="T25" i="35"/>
  <c r="U25" i="35"/>
  <c r="V25" i="35"/>
  <c r="W25" i="35"/>
  <c r="X25" i="35"/>
  <c r="Y25" i="35"/>
  <c r="Z25" i="35"/>
  <c r="AA25" i="35"/>
  <c r="AB25" i="35"/>
  <c r="AO29" i="35"/>
  <c r="O39" i="35"/>
  <c r="F38" i="35"/>
  <c r="F39" i="35"/>
  <c r="G39" i="35"/>
  <c r="H39" i="35"/>
  <c r="I39" i="35"/>
  <c r="J39" i="35"/>
  <c r="K39" i="35"/>
  <c r="L39" i="35"/>
  <c r="M39" i="35"/>
  <c r="N39" i="35"/>
  <c r="P39" i="35"/>
  <c r="G38" i="35" l="1"/>
  <c r="AB40" i="35"/>
  <c r="AA40" i="35"/>
  <c r="Z40" i="35"/>
  <c r="Y40" i="35"/>
  <c r="X40" i="35"/>
  <c r="W40" i="35"/>
  <c r="V40" i="35"/>
  <c r="U40" i="35"/>
  <c r="S40" i="35"/>
  <c r="R40" i="35"/>
  <c r="Q40" i="35"/>
  <c r="T40" i="35"/>
  <c r="AO18" i="35"/>
  <c r="E71" i="31" l="1"/>
  <c r="D17" i="35" l="1"/>
  <c r="P35" i="35" l="1"/>
  <c r="O35" i="35"/>
  <c r="N35" i="35"/>
  <c r="M35" i="35"/>
  <c r="L35" i="35"/>
  <c r="K35" i="35"/>
  <c r="J35" i="35"/>
  <c r="I35" i="35"/>
  <c r="H35" i="35"/>
  <c r="G35" i="35"/>
  <c r="F35" i="35"/>
  <c r="H38" i="35" l="1"/>
  <c r="I38" i="35" s="1"/>
  <c r="J38" i="35" s="1"/>
  <c r="K38" i="35" s="1"/>
  <c r="L38" i="35" s="1"/>
  <c r="M38" i="35" s="1"/>
  <c r="N38" i="35" s="1"/>
  <c r="O38" i="35" s="1"/>
  <c r="P38" i="35" s="1"/>
  <c r="Q38" i="35" s="1"/>
  <c r="R38" i="35" l="1"/>
  <c r="S38" i="35" s="1"/>
  <c r="T38" i="35" s="1"/>
  <c r="U38" i="35" s="1"/>
  <c r="V38" i="35" s="1"/>
  <c r="W38" i="35" s="1"/>
  <c r="X38" i="35" s="1"/>
  <c r="Y38" i="35" s="1"/>
  <c r="Z38" i="35" s="1"/>
  <c r="AA38" i="35" s="1"/>
  <c r="AB38" i="35" s="1"/>
  <c r="AC38" i="35" s="1"/>
  <c r="AD38" i="35" s="1"/>
  <c r="AE38" i="35" s="1"/>
  <c r="AF38" i="35" s="1"/>
  <c r="AG38" i="35" s="1"/>
  <c r="AH38" i="35" s="1"/>
  <c r="AI38" i="35" s="1"/>
  <c r="AJ38" i="35" s="1"/>
  <c r="AK38" i="35" s="1"/>
  <c r="AL38" i="35" s="1"/>
  <c r="AM38" i="35" s="1"/>
  <c r="AN38" i="35" s="1"/>
  <c r="AO28" i="35"/>
  <c r="AO30" i="35"/>
  <c r="AO31" i="35"/>
  <c r="AO32" i="35"/>
  <c r="AO34" i="35"/>
  <c r="AO37" i="35"/>
  <c r="AO27" i="35"/>
  <c r="AO26" i="35"/>
  <c r="E35" i="35"/>
  <c r="AO35" i="35" l="1"/>
  <c r="AO39" i="35"/>
  <c r="F20" i="35"/>
  <c r="H20" i="35"/>
  <c r="I20" i="35"/>
  <c r="J20" i="35"/>
  <c r="K20" i="35"/>
  <c r="L20" i="35"/>
  <c r="M20" i="35"/>
  <c r="N20" i="35"/>
  <c r="O20" i="35"/>
  <c r="E25" i="35"/>
  <c r="E40" i="35" s="1"/>
  <c r="F25" i="35" l="1"/>
  <c r="F40" i="35" s="1"/>
  <c r="F42" i="35" s="1"/>
  <c r="G25" i="35"/>
  <c r="G40" i="35" s="1"/>
  <c r="H25" i="35"/>
  <c r="H40" i="35" s="1"/>
  <c r="I25" i="35"/>
  <c r="I40" i="35" s="1"/>
  <c r="J25" i="35"/>
  <c r="J40" i="35" s="1"/>
  <c r="K25" i="35"/>
  <c r="K40" i="35" s="1"/>
  <c r="L25" i="35"/>
  <c r="L40" i="35" s="1"/>
  <c r="M25" i="35"/>
  <c r="M40" i="35" s="1"/>
  <c r="N25" i="35"/>
  <c r="N40" i="35" s="1"/>
  <c r="O25" i="35"/>
  <c r="O40" i="35" s="1"/>
  <c r="P25" i="35"/>
  <c r="P40" i="35" s="1"/>
  <c r="AO25" i="35" l="1"/>
  <c r="AO40" i="35" s="1"/>
  <c r="C16" i="35"/>
  <c r="AO19" i="35"/>
  <c r="E23" i="35" l="1"/>
  <c r="P17" i="35"/>
  <c r="Q17" i="35" s="1"/>
  <c r="D16" i="35"/>
  <c r="Q20" i="35" l="1"/>
  <c r="Q42" i="35" s="1"/>
  <c r="R17" i="35"/>
  <c r="P20" i="35"/>
  <c r="D40" i="35"/>
  <c r="D48" i="35" a="1"/>
  <c r="S17" i="35" l="1"/>
  <c r="R20" i="35"/>
  <c r="R42" i="35" s="1"/>
  <c r="G42" i="35"/>
  <c r="D48" i="35"/>
  <c r="D20" i="35"/>
  <c r="AO17" i="35"/>
  <c r="S20" i="35" l="1"/>
  <c r="S42" i="35" s="1"/>
  <c r="T17" i="35"/>
  <c r="D42" i="35"/>
  <c r="D46" i="35" s="1"/>
  <c r="K42" i="35"/>
  <c r="M42" i="35"/>
  <c r="H42" i="35"/>
  <c r="L42" i="35"/>
  <c r="N42" i="35"/>
  <c r="J42" i="35"/>
  <c r="T20" i="35" l="1"/>
  <c r="T42" i="35" s="1"/>
  <c r="U17" i="35"/>
  <c r="E20" i="35"/>
  <c r="O42" i="35"/>
  <c r="P42" i="35"/>
  <c r="I42" i="35"/>
  <c r="U20" i="35" l="1"/>
  <c r="U42" i="35" s="1"/>
  <c r="V17" i="35"/>
  <c r="E42" i="35"/>
  <c r="E46" i="35" s="1"/>
  <c r="F44" i="35" s="1"/>
  <c r="F46" i="35" s="1"/>
  <c r="G44" i="35" s="1"/>
  <c r="G46" i="35" s="1"/>
  <c r="H44" i="35" s="1"/>
  <c r="H46" i="35" s="1"/>
  <c r="I44" i="35" s="1"/>
  <c r="I46" i="35" s="1"/>
  <c r="J44" i="35" s="1"/>
  <c r="J46" i="35" s="1"/>
  <c r="K44" i="35" s="1"/>
  <c r="K46" i="35" s="1"/>
  <c r="L44" i="35" s="1"/>
  <c r="L46" i="35" s="1"/>
  <c r="M44" i="35" s="1"/>
  <c r="M46" i="35" s="1"/>
  <c r="N44" i="35" s="1"/>
  <c r="N46" i="35" s="1"/>
  <c r="O44" i="35" s="1"/>
  <c r="O46" i="35" s="1"/>
  <c r="P44" i="35" s="1"/>
  <c r="P46" i="35" s="1"/>
  <c r="Q44" i="35" s="1"/>
  <c r="Q46" i="35" s="1"/>
  <c r="R44" i="35" s="1"/>
  <c r="R46" i="35" s="1"/>
  <c r="S44" i="35" s="1"/>
  <c r="S46" i="35" s="1"/>
  <c r="T44" i="35" s="1"/>
  <c r="T46" i="35" s="1"/>
  <c r="U44" i="35" s="1"/>
  <c r="AO20" i="35"/>
  <c r="U46" i="35" l="1"/>
  <c r="V44" i="35" s="1"/>
  <c r="V20" i="35"/>
  <c r="V42" i="35" s="1"/>
  <c r="W17" i="35"/>
  <c r="AO44" i="35"/>
  <c r="AO46" i="35" s="1"/>
  <c r="AO42" i="35"/>
  <c r="E43" i="32"/>
  <c r="D43" i="32"/>
  <c r="K42" i="32"/>
  <c r="K41" i="32"/>
  <c r="K40" i="32"/>
  <c r="K39" i="32"/>
  <c r="K38" i="32"/>
  <c r="J37" i="32"/>
  <c r="J43" i="32" s="1"/>
  <c r="I37" i="32"/>
  <c r="I43" i="32" s="1"/>
  <c r="H37" i="32"/>
  <c r="H43" i="32" s="1"/>
  <c r="G37" i="32"/>
  <c r="G43" i="32" s="1"/>
  <c r="F37" i="32"/>
  <c r="F43" i="32" s="1"/>
  <c r="K36" i="32"/>
  <c r="K35" i="32"/>
  <c r="K34" i="32"/>
  <c r="K33" i="32"/>
  <c r="K32" i="32"/>
  <c r="K31" i="32"/>
  <c r="K30" i="32"/>
  <c r="K29" i="32"/>
  <c r="K28" i="32"/>
  <c r="K27" i="32"/>
  <c r="K26" i="32"/>
  <c r="K25" i="32"/>
  <c r="K24" i="32"/>
  <c r="K23" i="32"/>
  <c r="J19" i="32"/>
  <c r="J45" i="32" s="1"/>
  <c r="I19" i="32"/>
  <c r="H19" i="32"/>
  <c r="G19" i="32"/>
  <c r="F19" i="32"/>
  <c r="F45" i="32" s="1"/>
  <c r="E19" i="32"/>
  <c r="D19" i="32"/>
  <c r="K18" i="32"/>
  <c r="K17" i="32"/>
  <c r="K16" i="32"/>
  <c r="K15" i="32"/>
  <c r="K14" i="32"/>
  <c r="K13" i="32"/>
  <c r="V46" i="35" l="1"/>
  <c r="W44" i="35" s="1"/>
  <c r="W20" i="35"/>
  <c r="W42" i="35" s="1"/>
  <c r="X17" i="35"/>
  <c r="G45" i="32"/>
  <c r="K19" i="32"/>
  <c r="I45" i="32"/>
  <c r="E45" i="32"/>
  <c r="H45" i="32"/>
  <c r="K43" i="32"/>
  <c r="K45" i="32" s="1"/>
  <c r="D45" i="32"/>
  <c r="D49" i="32" s="1"/>
  <c r="E47" i="32" s="1"/>
  <c r="E49" i="32" s="1"/>
  <c r="F47" i="32" s="1"/>
  <c r="F49" i="32" s="1"/>
  <c r="G47" i="32" s="1"/>
  <c r="G49" i="32" s="1"/>
  <c r="H47" i="32" s="1"/>
  <c r="K37" i="32"/>
  <c r="W46" i="35" l="1"/>
  <c r="X44" i="35" s="1"/>
  <c r="X20" i="35"/>
  <c r="X42" i="35" s="1"/>
  <c r="Y17" i="35"/>
  <c r="H49" i="32"/>
  <c r="I47" i="32" s="1"/>
  <c r="I49" i="32" s="1"/>
  <c r="J47" i="32" s="1"/>
  <c r="J49" i="32" s="1"/>
  <c r="K47" i="32" s="1"/>
  <c r="K49" i="32" s="1"/>
  <c r="X46" i="35" l="1"/>
  <c r="Y44" i="35" s="1"/>
  <c r="Y20" i="35"/>
  <c r="Y42" i="35" s="1"/>
  <c r="Z17" i="35"/>
  <c r="E5" i="30"/>
  <c r="E4" i="30"/>
  <c r="E3" i="30"/>
  <c r="Y46" i="35" l="1"/>
  <c r="Z44" i="35" s="1"/>
  <c r="AA17" i="35"/>
  <c r="Z20" i="35"/>
  <c r="Z42" i="35" s="1"/>
  <c r="G19" i="26"/>
  <c r="G21" i="26"/>
  <c r="B20" i="26"/>
  <c r="E22" i="26"/>
  <c r="H57" i="26" s="1"/>
  <c r="D148" i="26"/>
  <c r="H185" i="26"/>
  <c r="C178" i="26"/>
  <c r="B173" i="26"/>
  <c r="E205" i="26"/>
  <c r="F164" i="26"/>
  <c r="H182" i="26"/>
  <c r="F196" i="26"/>
  <c r="F212" i="26"/>
  <c r="B167" i="26"/>
  <c r="G180" i="26"/>
  <c r="H197" i="26"/>
  <c r="G217" i="26"/>
  <c r="B181" i="26"/>
  <c r="C198" i="26"/>
  <c r="E221" i="26"/>
  <c r="B227" i="26"/>
  <c r="C227" i="26"/>
  <c r="H233" i="26"/>
  <c r="C228" i="26"/>
  <c r="H218" i="26"/>
  <c r="F231" i="26"/>
  <c r="D223" i="26"/>
  <c r="D253" i="26"/>
  <c r="B241" i="26"/>
  <c r="E232" i="26"/>
  <c r="G250" i="26"/>
  <c r="H235" i="26"/>
  <c r="C254" i="26"/>
  <c r="B258" i="26"/>
  <c r="G225" i="26"/>
  <c r="H234" i="26"/>
  <c r="F240" i="26"/>
  <c r="F248" i="26"/>
  <c r="C253" i="26"/>
  <c r="H258" i="26"/>
  <c r="B259" i="26"/>
  <c r="B216" i="26"/>
  <c r="G221" i="26"/>
  <c r="G229" i="26"/>
  <c r="D234" i="26"/>
  <c r="B240" i="26"/>
  <c r="B248" i="26"/>
  <c r="F252" i="26"/>
  <c r="D258" i="26"/>
  <c r="D217" i="26"/>
  <c r="H221" i="26"/>
  <c r="F227" i="26"/>
  <c r="F235" i="26"/>
  <c r="C240" i="26"/>
  <c r="H245" i="26"/>
  <c r="H253" i="26"/>
  <c r="E258" i="26"/>
  <c r="D216" i="26"/>
  <c r="D224" i="26"/>
  <c r="H228" i="26"/>
  <c r="F234" i="26"/>
  <c r="F242" i="26"/>
  <c r="C247" i="26"/>
  <c r="H252" i="26"/>
  <c r="H260" i="26"/>
  <c r="C262" i="26"/>
  <c r="Z46" i="35" l="1"/>
  <c r="AA44" i="35" s="1"/>
  <c r="AA20" i="35"/>
  <c r="AA42" i="35" s="1"/>
  <c r="AB17" i="35"/>
  <c r="B262" i="26"/>
  <c r="D256" i="26"/>
  <c r="G251" i="26"/>
  <c r="G243" i="26"/>
  <c r="B238" i="26"/>
  <c r="E233" i="26"/>
  <c r="E225" i="26"/>
  <c r="G219" i="26"/>
  <c r="C215" i="26"/>
  <c r="B255" i="26"/>
  <c r="D249" i="26"/>
  <c r="G244" i="26"/>
  <c r="G236" i="26"/>
  <c r="B231" i="26"/>
  <c r="E226" i="26"/>
  <c r="E218" i="26"/>
  <c r="G261" i="26"/>
  <c r="C257" i="26"/>
  <c r="C249" i="26"/>
  <c r="E243" i="26"/>
  <c r="H238" i="26"/>
  <c r="H230" i="26"/>
  <c r="C225" i="26"/>
  <c r="F220" i="26"/>
  <c r="C260" i="26"/>
  <c r="E254" i="26"/>
  <c r="G257" i="26"/>
  <c r="G249" i="26"/>
  <c r="B244" i="26"/>
  <c r="E239" i="26"/>
  <c r="E231" i="26"/>
  <c r="D222" i="26"/>
  <c r="H259" i="26"/>
  <c r="D247" i="26"/>
  <c r="B229" i="26"/>
  <c r="H243" i="26"/>
  <c r="F225" i="26"/>
  <c r="D229" i="26"/>
  <c r="H240" i="26"/>
  <c r="E252" i="26"/>
  <c r="E220" i="26"/>
  <c r="H239" i="26"/>
  <c r="G239" i="26"/>
  <c r="E245" i="26"/>
  <c r="G238" i="26"/>
  <c r="E244" i="26"/>
  <c r="H203" i="26"/>
  <c r="F185" i="26"/>
  <c r="F238" i="26"/>
  <c r="F203" i="26"/>
  <c r="D185" i="26"/>
  <c r="D169" i="26"/>
  <c r="F155" i="26"/>
  <c r="C201" i="26"/>
  <c r="B184" i="26"/>
  <c r="D170" i="26"/>
  <c r="B202" i="26"/>
  <c r="F192" i="26"/>
  <c r="F169" i="26"/>
  <c r="F157" i="26"/>
  <c r="H152" i="26"/>
  <c r="F118" i="26"/>
  <c r="H224" i="26"/>
  <c r="C220" i="26"/>
  <c r="B218" i="26"/>
  <c r="F221" i="26"/>
  <c r="F209" i="26"/>
  <c r="F193" i="26"/>
  <c r="H179" i="26"/>
  <c r="E210" i="26"/>
  <c r="D193" i="26"/>
  <c r="F179" i="26"/>
  <c r="D161" i="26"/>
  <c r="B208" i="26"/>
  <c r="D194" i="26"/>
  <c r="B176" i="26"/>
  <c r="B160" i="26"/>
  <c r="G203" i="26"/>
  <c r="F206" i="26"/>
  <c r="G183" i="26"/>
  <c r="D147" i="26"/>
  <c r="E129" i="26"/>
  <c r="D230" i="26"/>
  <c r="C221" i="26"/>
  <c r="H256" i="26"/>
  <c r="B245" i="26"/>
  <c r="G226" i="26"/>
  <c r="F241" i="26"/>
  <c r="F261" i="26"/>
  <c r="B226" i="26"/>
  <c r="F237" i="26"/>
  <c r="F246" i="26"/>
  <c r="G262" i="26"/>
  <c r="E257" i="26"/>
  <c r="D248" i="26"/>
  <c r="C239" i="26"/>
  <c r="B230" i="26"/>
  <c r="H220" i="26"/>
  <c r="F259" i="26"/>
  <c r="E250" i="26"/>
  <c r="D241" i="26"/>
  <c r="C232" i="26"/>
  <c r="B223" i="26"/>
  <c r="H213" i="26"/>
  <c r="G253" i="26"/>
  <c r="F244" i="26"/>
  <c r="E235" i="26"/>
  <c r="D226" i="26"/>
  <c r="C217" i="26"/>
  <c r="F255" i="26"/>
  <c r="D254" i="26"/>
  <c r="C245" i="26"/>
  <c r="B236" i="26"/>
  <c r="H226" i="26"/>
  <c r="B261" i="26"/>
  <c r="C259" i="26"/>
  <c r="C238" i="26"/>
  <c r="B253" i="26"/>
  <c r="G234" i="26"/>
  <c r="D244" i="26"/>
  <c r="F217" i="26"/>
  <c r="H225" i="26"/>
  <c r="C234" i="26"/>
  <c r="E246" i="26"/>
  <c r="C252" i="26"/>
  <c r="G248" i="26"/>
  <c r="F254" i="26"/>
  <c r="E216" i="26"/>
  <c r="B205" i="26"/>
  <c r="D191" i="26"/>
  <c r="G215" i="26"/>
  <c r="H205" i="26"/>
  <c r="C192" i="26"/>
  <c r="H173" i="26"/>
  <c r="G156" i="26"/>
  <c r="H206" i="26"/>
  <c r="F188" i="26"/>
  <c r="E171" i="26"/>
  <c r="G157" i="26"/>
  <c r="E213" i="26"/>
  <c r="F186" i="26"/>
  <c r="E206" i="26"/>
  <c r="H147" i="26"/>
  <c r="F154" i="26"/>
  <c r="D255" i="26"/>
  <c r="E222" i="26"/>
  <c r="B233" i="26"/>
  <c r="B242" i="26"/>
  <c r="G223" i="26"/>
  <c r="H211" i="26"/>
  <c r="D199" i="26"/>
  <c r="G186" i="26"/>
  <c r="H241" i="26"/>
  <c r="F211" i="26"/>
  <c r="B199" i="26"/>
  <c r="F187" i="26"/>
  <c r="B175" i="26"/>
  <c r="E162" i="26"/>
  <c r="E215" i="26"/>
  <c r="D202" i="26"/>
  <c r="G189" i="26"/>
  <c r="D178" i="26"/>
  <c r="G165" i="26"/>
  <c r="B204" i="26"/>
  <c r="F183" i="26"/>
  <c r="E201" i="26"/>
  <c r="H170" i="26"/>
  <c r="H161" i="26"/>
  <c r="F152" i="26"/>
  <c r="E139" i="26"/>
  <c r="B88" i="26"/>
  <c r="F214" i="26"/>
  <c r="H194" i="26"/>
  <c r="D196" i="26"/>
  <c r="D176" i="26"/>
  <c r="D205" i="26"/>
  <c r="B185" i="26"/>
  <c r="D213" i="26"/>
  <c r="B194" i="26"/>
  <c r="E199" i="26"/>
  <c r="C179" i="26"/>
  <c r="C199" i="26"/>
  <c r="G214" i="26"/>
  <c r="H163" i="26"/>
  <c r="F166" i="26"/>
  <c r="D180" i="26"/>
  <c r="G193" i="26"/>
  <c r="F148" i="26"/>
  <c r="E159" i="26"/>
  <c r="B190" i="26"/>
  <c r="H159" i="26"/>
  <c r="D155" i="26"/>
  <c r="G152" i="26"/>
  <c r="H131" i="26"/>
  <c r="B136" i="26"/>
  <c r="F153" i="26"/>
  <c r="F136" i="26"/>
  <c r="F115" i="26"/>
  <c r="B92" i="26"/>
  <c r="C211" i="26"/>
  <c r="F213" i="26"/>
  <c r="F194" i="26"/>
  <c r="F174" i="26"/>
  <c r="G201" i="26"/>
  <c r="E183" i="26"/>
  <c r="F210" i="26"/>
  <c r="E190" i="26"/>
  <c r="E197" i="26"/>
  <c r="E177" i="26"/>
  <c r="B195" i="26"/>
  <c r="H207" i="26"/>
  <c r="C162" i="26"/>
  <c r="C165" i="26"/>
  <c r="B177" i="26"/>
  <c r="D187" i="26"/>
  <c r="E147" i="26"/>
  <c r="D157" i="26"/>
  <c r="E182" i="26"/>
  <c r="C157" i="26"/>
  <c r="D153" i="26"/>
  <c r="F150" i="26"/>
  <c r="G130" i="26"/>
  <c r="H132" i="26"/>
  <c r="F143" i="26"/>
  <c r="F130" i="26"/>
  <c r="B95" i="26"/>
  <c r="E69" i="26"/>
  <c r="C187" i="26"/>
  <c r="C226" i="26"/>
  <c r="C194" i="26"/>
  <c r="H175" i="26"/>
  <c r="C203" i="26"/>
  <c r="F208" i="26"/>
  <c r="D190" i="26"/>
  <c r="B171" i="26"/>
  <c r="E173" i="26"/>
  <c r="H180" i="26"/>
  <c r="C186" i="26"/>
  <c r="C212" i="26"/>
  <c r="D163" i="26"/>
  <c r="F159" i="26"/>
  <c r="G191" i="26"/>
  <c r="E148" i="26"/>
  <c r="B154" i="26"/>
  <c r="H149" i="26"/>
  <c r="C155" i="26"/>
  <c r="E150" i="26"/>
  <c r="E143" i="26"/>
  <c r="H130" i="26"/>
  <c r="D137" i="26"/>
  <c r="H125" i="26"/>
  <c r="H113" i="26"/>
  <c r="C31" i="26"/>
  <c r="G125" i="26"/>
  <c r="H120" i="26"/>
  <c r="E116" i="26"/>
  <c r="H93" i="26"/>
  <c r="C108" i="26"/>
  <c r="G105" i="26"/>
  <c r="E88" i="26"/>
  <c r="D72" i="26"/>
  <c r="F262" i="26"/>
  <c r="G259" i="26"/>
  <c r="C255" i="26"/>
  <c r="F250" i="26"/>
  <c r="B246" i="26"/>
  <c r="E241" i="26"/>
  <c r="H236" i="26"/>
  <c r="D232" i="26"/>
  <c r="G227" i="26"/>
  <c r="C223" i="26"/>
  <c r="F218" i="26"/>
  <c r="H261" i="26"/>
  <c r="D257" i="26"/>
  <c r="G252" i="26"/>
  <c r="C248" i="26"/>
  <c r="F243" i="26"/>
  <c r="B239" i="26"/>
  <c r="E234" i="26"/>
  <c r="H229" i="26"/>
  <c r="D225" i="26"/>
  <c r="G220" i="26"/>
  <c r="C216" i="26"/>
  <c r="F260" i="26"/>
  <c r="B256" i="26"/>
  <c r="E251" i="26"/>
  <c r="H246" i="26"/>
  <c r="D242" i="26"/>
  <c r="G237" i="26"/>
  <c r="C233" i="26"/>
  <c r="F228" i="26"/>
  <c r="B224" i="26"/>
  <c r="E219" i="26"/>
  <c r="H214" i="26"/>
  <c r="H257" i="26"/>
  <c r="C261" i="26"/>
  <c r="F256" i="26"/>
  <c r="B252" i="26"/>
  <c r="E247" i="26"/>
  <c r="H242" i="26"/>
  <c r="D238" i="26"/>
  <c r="G233" i="26"/>
  <c r="C229" i="26"/>
  <c r="F224" i="26"/>
  <c r="E261" i="26"/>
  <c r="E260" i="26"/>
  <c r="D259" i="26"/>
  <c r="H251" i="26"/>
  <c r="G242" i="26"/>
  <c r="F233" i="26"/>
  <c r="G258" i="26"/>
  <c r="E248" i="26"/>
  <c r="D239" i="26"/>
  <c r="C230" i="26"/>
  <c r="E253" i="26"/>
  <c r="E238" i="26"/>
  <c r="D221" i="26"/>
  <c r="B250" i="26"/>
  <c r="B235" i="26"/>
  <c r="B219" i="26"/>
  <c r="D243" i="26"/>
  <c r="D228" i="26"/>
  <c r="D252" i="26"/>
  <c r="D237" i="26"/>
  <c r="F222" i="26"/>
  <c r="F245" i="26"/>
  <c r="F230" i="26"/>
  <c r="C218" i="26"/>
  <c r="F239" i="26"/>
  <c r="E224" i="26"/>
  <c r="C251" i="26"/>
  <c r="H232" i="26"/>
  <c r="H219" i="26"/>
  <c r="E214" i="26"/>
  <c r="D214" i="26"/>
  <c r="E208" i="26"/>
  <c r="G202" i="26"/>
  <c r="H195" i="26"/>
  <c r="C190" i="26"/>
  <c r="E184" i="26"/>
  <c r="F177" i="26"/>
  <c r="C214" i="26"/>
  <c r="F215" i="26"/>
  <c r="C208" i="26"/>
  <c r="E202" i="26"/>
  <c r="G196" i="26"/>
  <c r="H189" i="26"/>
  <c r="C184" i="26"/>
  <c r="E178" i="26"/>
  <c r="F171" i="26"/>
  <c r="H165" i="26"/>
  <c r="C160" i="26"/>
  <c r="D235" i="26"/>
  <c r="E211" i="26"/>
  <c r="G205" i="26"/>
  <c r="H198" i="26"/>
  <c r="C193" i="26"/>
  <c r="E187" i="26"/>
  <c r="F180" i="26"/>
  <c r="H174" i="26"/>
  <c r="C169" i="26"/>
  <c r="D162" i="26"/>
  <c r="F156" i="26"/>
  <c r="E209" i="26"/>
  <c r="E198" i="26"/>
  <c r="B211" i="26"/>
  <c r="H201" i="26"/>
  <c r="G190" i="26"/>
  <c r="F181" i="26"/>
  <c r="C173" i="26"/>
  <c r="H208" i="26"/>
  <c r="G199" i="26"/>
  <c r="F190" i="26"/>
  <c r="G179" i="26"/>
  <c r="D171" i="26"/>
  <c r="G208" i="26"/>
  <c r="F197" i="26"/>
  <c r="G216" i="26"/>
  <c r="H204" i="26"/>
  <c r="H193" i="26"/>
  <c r="G184" i="26"/>
  <c r="F175" i="26"/>
  <c r="B251" i="26"/>
  <c r="F184" i="26"/>
  <c r="F165" i="26"/>
  <c r="E193" i="26"/>
  <c r="F170" i="26"/>
  <c r="F202" i="26"/>
  <c r="C175" i="26"/>
  <c r="F160" i="26"/>
  <c r="H192" i="26"/>
  <c r="G169" i="26"/>
  <c r="D211" i="26"/>
  <c r="G170" i="26"/>
  <c r="C153" i="26"/>
  <c r="B144" i="26"/>
  <c r="E169" i="26"/>
  <c r="B153" i="26"/>
  <c r="H143" i="26"/>
  <c r="E164" i="26"/>
  <c r="F200" i="26"/>
  <c r="C188" i="26"/>
  <c r="D206" i="26"/>
  <c r="D141" i="26"/>
  <c r="C141" i="26"/>
  <c r="F191" i="26"/>
  <c r="B163" i="26"/>
  <c r="B137" i="26"/>
  <c r="E125" i="26"/>
  <c r="H121" i="26"/>
  <c r="G147" i="26"/>
  <c r="E191" i="26"/>
  <c r="G132" i="26"/>
  <c r="C128" i="26"/>
  <c r="D121" i="26"/>
  <c r="F117" i="26"/>
  <c r="C112" i="26"/>
  <c r="F110" i="26"/>
  <c r="E113" i="26"/>
  <c r="H108" i="26"/>
  <c r="F89" i="26"/>
  <c r="B38" i="26"/>
  <c r="B50" i="26"/>
  <c r="H58" i="26"/>
  <c r="B67" i="26"/>
  <c r="B63" i="26"/>
  <c r="E75" i="26"/>
  <c r="E81" i="26"/>
  <c r="B69" i="26"/>
  <c r="B94" i="26"/>
  <c r="D90" i="26"/>
  <c r="C82" i="26"/>
  <c r="C72" i="26"/>
  <c r="G98" i="26"/>
  <c r="D102" i="26"/>
  <c r="B89" i="26"/>
  <c r="D91" i="26"/>
  <c r="G89" i="26"/>
  <c r="D88" i="26"/>
  <c r="F106" i="26"/>
  <c r="D85" i="26"/>
  <c r="H97" i="26"/>
  <c r="D109" i="26"/>
  <c r="C91" i="26"/>
  <c r="F102" i="26"/>
  <c r="G111" i="26"/>
  <c r="H85" i="26"/>
  <c r="F91" i="26"/>
  <c r="E98" i="26"/>
  <c r="C104" i="26"/>
  <c r="H109" i="26"/>
  <c r="H114" i="26"/>
  <c r="D116" i="26"/>
  <c r="G116" i="26"/>
  <c r="B116" i="26"/>
  <c r="D117" i="26"/>
  <c r="D120" i="26"/>
  <c r="E119" i="26"/>
  <c r="G119" i="26"/>
  <c r="H117" i="26"/>
  <c r="B121" i="26"/>
  <c r="G121" i="26"/>
  <c r="H122" i="26"/>
  <c r="B124" i="26"/>
  <c r="G126" i="26"/>
  <c r="D127" i="26"/>
  <c r="H127" i="26"/>
  <c r="F129" i="26"/>
  <c r="E130" i="26"/>
  <c r="C131" i="26"/>
  <c r="C129" i="26"/>
  <c r="F132" i="26"/>
  <c r="H139" i="26"/>
  <c r="G133" i="26"/>
  <c r="B134" i="26"/>
  <c r="D134" i="26"/>
  <c r="B135" i="26"/>
  <c r="F121" i="26"/>
  <c r="B129" i="26"/>
  <c r="D138" i="26"/>
  <c r="E122" i="26"/>
  <c r="G129" i="26"/>
  <c r="B140" i="26"/>
  <c r="F122" i="26"/>
  <c r="C127" i="26"/>
  <c r="D132" i="26"/>
  <c r="E138" i="26"/>
  <c r="D164" i="26"/>
  <c r="C124" i="26"/>
  <c r="G128" i="26"/>
  <c r="E134" i="26"/>
  <c r="C143" i="26"/>
  <c r="B122" i="26"/>
  <c r="F126" i="26"/>
  <c r="F131" i="26"/>
  <c r="G137" i="26"/>
  <c r="H156" i="26"/>
  <c r="D131" i="26"/>
  <c r="H135" i="26"/>
  <c r="C142" i="26"/>
  <c r="B169" i="26"/>
  <c r="B133" i="26"/>
  <c r="F137" i="26"/>
  <c r="C148" i="26"/>
  <c r="F138" i="26"/>
  <c r="G143" i="26"/>
  <c r="C41" i="26"/>
  <c r="E60" i="26"/>
  <c r="H63" i="26"/>
  <c r="D66" i="26"/>
  <c r="G71" i="26"/>
  <c r="H67" i="26"/>
  <c r="B76" i="26"/>
  <c r="B73" i="26"/>
  <c r="B71" i="26"/>
  <c r="F100" i="26"/>
  <c r="H107" i="26"/>
  <c r="E89" i="26"/>
  <c r="G102" i="26"/>
  <c r="E97" i="26"/>
  <c r="C84" i="26"/>
  <c r="E102" i="26"/>
  <c r="E85" i="26"/>
  <c r="E101" i="26"/>
  <c r="C114" i="26"/>
  <c r="D89" i="26"/>
  <c r="C96" i="26"/>
  <c r="D105" i="26"/>
  <c r="D113" i="26"/>
  <c r="C116" i="26"/>
  <c r="H116" i="26"/>
  <c r="C117" i="26"/>
  <c r="H118" i="26"/>
  <c r="G120" i="26"/>
  <c r="G118" i="26"/>
  <c r="B119" i="26"/>
  <c r="C122" i="26"/>
  <c r="F123" i="26"/>
  <c r="D126" i="26"/>
  <c r="B125" i="26"/>
  <c r="E128" i="26"/>
  <c r="C135" i="26"/>
  <c r="G138" i="26"/>
  <c r="G146" i="26"/>
  <c r="D136" i="26"/>
  <c r="G136" i="26"/>
  <c r="B142" i="26"/>
  <c r="H164" i="26"/>
  <c r="E123" i="26"/>
  <c r="E133" i="26"/>
  <c r="D160" i="26"/>
  <c r="C132" i="26"/>
  <c r="G160" i="26"/>
  <c r="B126" i="26"/>
  <c r="H133" i="26"/>
  <c r="B146" i="26"/>
  <c r="B123" i="26"/>
  <c r="H129" i="26"/>
  <c r="E137" i="26"/>
  <c r="C171" i="26"/>
  <c r="G127" i="26"/>
  <c r="F134" i="26"/>
  <c r="D149" i="26"/>
  <c r="E132" i="26"/>
  <c r="C138" i="26"/>
  <c r="B157" i="26"/>
  <c r="C134" i="26"/>
  <c r="F140" i="26"/>
  <c r="D179" i="26"/>
  <c r="E145" i="26"/>
  <c r="E152" i="26"/>
  <c r="E165" i="26"/>
  <c r="B141" i="26"/>
  <c r="B147" i="26"/>
  <c r="H154" i="26"/>
  <c r="D173" i="26"/>
  <c r="F142" i="26"/>
  <c r="B149" i="26"/>
  <c r="D158" i="26"/>
  <c r="D184" i="26"/>
  <c r="B143" i="26"/>
  <c r="C149" i="26"/>
  <c r="F158" i="26"/>
  <c r="H184" i="26"/>
  <c r="D139" i="26"/>
  <c r="G144" i="26"/>
  <c r="F151" i="26"/>
  <c r="C163" i="26"/>
  <c r="B210" i="26"/>
  <c r="E153" i="26"/>
  <c r="H162" i="26"/>
  <c r="G185" i="26"/>
  <c r="H43" i="26"/>
  <c r="H56" i="26"/>
  <c r="E84" i="26"/>
  <c r="H68" i="26"/>
  <c r="C79" i="26"/>
  <c r="B77" i="26"/>
  <c r="C77" i="26"/>
  <c r="B81" i="26"/>
  <c r="C80" i="26"/>
  <c r="F97" i="26"/>
  <c r="C87" i="26"/>
  <c r="B104" i="26"/>
  <c r="E104" i="26"/>
  <c r="F104" i="26"/>
  <c r="H89" i="26"/>
  <c r="F103" i="26"/>
  <c r="B90" i="26"/>
  <c r="B106" i="26"/>
  <c r="B112" i="26"/>
  <c r="E90" i="26"/>
  <c r="F99" i="26"/>
  <c r="F107" i="26"/>
  <c r="E114" i="26"/>
  <c r="F116" i="26"/>
  <c r="G114" i="26"/>
  <c r="H119" i="26"/>
  <c r="E120" i="26"/>
  <c r="F119" i="26"/>
  <c r="G117" i="26"/>
  <c r="C121" i="26"/>
  <c r="D122" i="26"/>
  <c r="H123" i="26"/>
  <c r="F124" i="26"/>
  <c r="E127" i="26"/>
  <c r="F128" i="26"/>
  <c r="F135" i="26"/>
  <c r="G131" i="26"/>
  <c r="D129" i="26"/>
  <c r="C150" i="26"/>
  <c r="E141" i="26"/>
  <c r="D159" i="26"/>
  <c r="B138" i="26"/>
  <c r="C125" i="26"/>
  <c r="G135" i="26"/>
  <c r="E124" i="26"/>
  <c r="H134" i="26"/>
  <c r="E121" i="26"/>
  <c r="D128" i="26"/>
  <c r="E135" i="26"/>
  <c r="D152" i="26"/>
  <c r="D125" i="26"/>
  <c r="E131" i="26"/>
  <c r="C139" i="26"/>
  <c r="C123" i="26"/>
  <c r="H128" i="26"/>
  <c r="C136" i="26"/>
  <c r="G176" i="26"/>
  <c r="F133" i="26"/>
  <c r="F139" i="26"/>
  <c r="B179" i="26"/>
  <c r="D135" i="26"/>
  <c r="F144" i="26"/>
  <c r="G139" i="26"/>
  <c r="H146" i="26"/>
  <c r="G154" i="26"/>
  <c r="B172" i="26"/>
  <c r="E142" i="26"/>
  <c r="G148" i="26"/>
  <c r="C158" i="26"/>
  <c r="F182" i="26"/>
  <c r="D144" i="26"/>
  <c r="B151" i="26"/>
  <c r="F162" i="26"/>
  <c r="H196" i="26"/>
  <c r="E144" i="26"/>
  <c r="D151" i="26"/>
  <c r="G162" i="26"/>
  <c r="G198" i="26"/>
  <c r="E140" i="26"/>
  <c r="E146" i="26"/>
  <c r="G153" i="26"/>
  <c r="H168" i="26"/>
  <c r="H148" i="26"/>
  <c r="B155" i="26"/>
  <c r="C166" i="26"/>
  <c r="F45" i="26"/>
  <c r="H78" i="26"/>
  <c r="H72" i="26"/>
  <c r="G86" i="26"/>
  <c r="D81" i="26"/>
  <c r="G101" i="26"/>
  <c r="F112" i="26"/>
  <c r="B91" i="26"/>
  <c r="G95" i="26"/>
  <c r="G84" i="26"/>
  <c r="G100" i="26"/>
  <c r="B115" i="26"/>
  <c r="H115" i="26"/>
  <c r="D119" i="26"/>
  <c r="C118" i="26"/>
  <c r="G122" i="26"/>
  <c r="H126" i="26"/>
  <c r="D130" i="26"/>
  <c r="B139" i="26"/>
  <c r="D140" i="26"/>
  <c r="H137" i="26"/>
  <c r="B127" i="26"/>
  <c r="C126" i="26"/>
  <c r="G123" i="26"/>
  <c r="H136" i="26"/>
  <c r="E126" i="26"/>
  <c r="B148" i="26"/>
  <c r="B130" i="26"/>
  <c r="E188" i="26"/>
  <c r="F146" i="26"/>
  <c r="E136" i="26"/>
  <c r="H140" i="26"/>
  <c r="B158" i="26"/>
  <c r="C144" i="26"/>
  <c r="G161" i="26"/>
  <c r="G145" i="26"/>
  <c r="E167" i="26"/>
  <c r="H145" i="26"/>
  <c r="F167" i="26"/>
  <c r="H141" i="26"/>
  <c r="E156" i="26"/>
  <c r="D150" i="26"/>
  <c r="H171" i="26"/>
  <c r="E149" i="26"/>
  <c r="D156" i="26"/>
  <c r="F168" i="26"/>
  <c r="G200" i="26"/>
  <c r="B145" i="26"/>
  <c r="F149" i="26"/>
  <c r="C154" i="26"/>
  <c r="E161" i="26"/>
  <c r="D174" i="26"/>
  <c r="H200" i="26"/>
  <c r="C145" i="26"/>
  <c r="G149" i="26"/>
  <c r="D154" i="26"/>
  <c r="F161" i="26"/>
  <c r="E175" i="26"/>
  <c r="E204" i="26"/>
  <c r="G158" i="26"/>
  <c r="B165" i="26"/>
  <c r="C172" i="26"/>
  <c r="C183" i="26"/>
  <c r="C197" i="26"/>
  <c r="B156" i="26"/>
  <c r="B162" i="26"/>
  <c r="D168" i="26"/>
  <c r="G177" i="26"/>
  <c r="E189" i="26"/>
  <c r="G207" i="26"/>
  <c r="D165" i="26"/>
  <c r="H172" i="26"/>
  <c r="H183" i="26"/>
  <c r="F198" i="26"/>
  <c r="C204" i="26"/>
  <c r="D167" i="26"/>
  <c r="G175" i="26"/>
  <c r="G187" i="26"/>
  <c r="D204" i="26"/>
  <c r="F253" i="26"/>
  <c r="C174" i="26"/>
  <c r="C181" i="26"/>
  <c r="D188" i="26"/>
  <c r="G195" i="26"/>
  <c r="B203" i="26"/>
  <c r="C210" i="26"/>
  <c r="D192" i="26"/>
  <c r="F199" i="26"/>
  <c r="G206" i="26"/>
  <c r="H216" i="26"/>
  <c r="E174" i="26"/>
  <c r="E181" i="26"/>
  <c r="H188" i="26"/>
  <c r="C196" i="26"/>
  <c r="D203" i="26"/>
  <c r="H210" i="26"/>
  <c r="G171" i="26"/>
  <c r="B178" i="26"/>
  <c r="E185" i="26"/>
  <c r="G192" i="26"/>
  <c r="H199" i="26"/>
  <c r="E207" i="26"/>
  <c r="E229" i="26"/>
  <c r="D200" i="26"/>
  <c r="F207" i="26"/>
  <c r="G232" i="26"/>
  <c r="H158" i="26"/>
  <c r="E163" i="26"/>
  <c r="B168" i="26"/>
  <c r="F172" i="26"/>
  <c r="C177" i="26"/>
  <c r="G181" i="26"/>
  <c r="D186" i="26"/>
  <c r="H190" i="26"/>
  <c r="E195" i="26"/>
  <c r="B200" i="26"/>
  <c r="F204" i="26"/>
  <c r="C209" i="26"/>
  <c r="G213" i="26"/>
  <c r="E154" i="26"/>
  <c r="B159" i="26"/>
  <c r="F163" i="26"/>
  <c r="C168" i="26"/>
  <c r="G172" i="26"/>
  <c r="D177" i="26"/>
  <c r="H181" i="26"/>
  <c r="E186" i="26"/>
  <c r="B191" i="26"/>
  <c r="F195" i="26"/>
  <c r="C200" i="26"/>
  <c r="G204" i="26"/>
  <c r="D209" i="26"/>
  <c r="B214" i="26"/>
  <c r="G211" i="26"/>
  <c r="D219" i="26"/>
  <c r="G178" i="26"/>
  <c r="D183" i="26"/>
  <c r="H187" i="26"/>
  <c r="E192" i="26"/>
  <c r="B197" i="26"/>
  <c r="F201" i="26"/>
  <c r="C206" i="26"/>
  <c r="G210" i="26"/>
  <c r="H215" i="26"/>
  <c r="C213" i="26"/>
  <c r="G247" i="26"/>
  <c r="H223" i="26"/>
  <c r="C236" i="26"/>
  <c r="H247" i="26"/>
  <c r="B220" i="26"/>
  <c r="E230" i="26"/>
  <c r="C242" i="26"/>
  <c r="G254" i="26"/>
  <c r="G224" i="26"/>
  <c r="E236" i="26"/>
  <c r="H248" i="26"/>
  <c r="D220" i="26"/>
  <c r="G230" i="26"/>
  <c r="C243" i="26"/>
  <c r="H255" i="26"/>
  <c r="B225" i="26"/>
  <c r="E237" i="26"/>
  <c r="H249" i="26"/>
  <c r="B221" i="26"/>
  <c r="G231" i="26"/>
  <c r="C244" i="26"/>
  <c r="D260" i="26"/>
  <c r="F223" i="26"/>
  <c r="C235" i="26"/>
  <c r="F247" i="26"/>
  <c r="B55" i="26"/>
  <c r="H61" i="26"/>
  <c r="C75" i="26"/>
  <c r="H71" i="26"/>
  <c r="C93" i="26"/>
  <c r="E103" i="26"/>
  <c r="E95" i="26"/>
  <c r="F95" i="26"/>
  <c r="H96" i="26"/>
  <c r="B87" i="26"/>
  <c r="B103" i="26"/>
  <c r="C115" i="26"/>
  <c r="H262" i="26"/>
  <c r="F120" i="26"/>
  <c r="D118" i="26"/>
  <c r="D123" i="26"/>
  <c r="G124" i="26"/>
  <c r="D133" i="26"/>
  <c r="B132" i="26"/>
  <c r="C152" i="26"/>
  <c r="H144" i="26"/>
  <c r="B131" i="26"/>
  <c r="B128" i="26"/>
  <c r="H124" i="26"/>
  <c r="G140" i="26"/>
  <c r="F127" i="26"/>
  <c r="C156" i="26"/>
  <c r="C133" i="26"/>
  <c r="C130" i="26"/>
  <c r="E151" i="26"/>
  <c r="H138" i="26"/>
  <c r="D142" i="26"/>
  <c r="H160" i="26"/>
  <c r="F145" i="26"/>
  <c r="B166" i="26"/>
  <c r="C147" i="26"/>
  <c r="F173" i="26"/>
  <c r="F147" i="26"/>
  <c r="F176" i="26"/>
  <c r="D143" i="26"/>
  <c r="G159" i="26"/>
  <c r="G151" i="26"/>
  <c r="F178" i="26"/>
  <c r="C151" i="26"/>
  <c r="E158" i="26"/>
  <c r="B174" i="26"/>
  <c r="F141" i="26"/>
  <c r="C146" i="26"/>
  <c r="G150" i="26"/>
  <c r="G155" i="26"/>
  <c r="B164" i="26"/>
  <c r="C180" i="26"/>
  <c r="G141" i="26"/>
  <c r="D146" i="26"/>
  <c r="H150" i="26"/>
  <c r="H155" i="26"/>
  <c r="C164" i="26"/>
  <c r="D181" i="26"/>
  <c r="B206" i="26"/>
  <c r="E160" i="26"/>
  <c r="E166" i="26"/>
  <c r="G174" i="26"/>
  <c r="B186" i="26"/>
  <c r="C202" i="26"/>
  <c r="E157" i="26"/>
  <c r="G163" i="26"/>
  <c r="C170" i="26"/>
  <c r="E180" i="26"/>
  <c r="B193" i="26"/>
  <c r="D212" i="26"/>
  <c r="G166" i="26"/>
  <c r="D175" i="26"/>
  <c r="H186" i="26"/>
  <c r="H202" i="26"/>
  <c r="D208" i="26"/>
  <c r="G168" i="26"/>
  <c r="H178" i="26"/>
  <c r="C191" i="26"/>
  <c r="G209" i="26"/>
  <c r="D262" i="26"/>
  <c r="E262" i="26"/>
  <c r="F258" i="26"/>
  <c r="B254" i="26"/>
  <c r="E249" i="26"/>
  <c r="H244" i="26"/>
  <c r="D240" i="26"/>
  <c r="G235" i="26"/>
  <c r="C231" i="26"/>
  <c r="F226" i="26"/>
  <c r="B222" i="26"/>
  <c r="E217" i="26"/>
  <c r="G260" i="26"/>
  <c r="C256" i="26"/>
  <c r="F251" i="26"/>
  <c r="B247" i="26"/>
  <c r="E242" i="26"/>
  <c r="H237" i="26"/>
  <c r="D233" i="26"/>
  <c r="G228" i="26"/>
  <c r="C224" i="26"/>
  <c r="F219" i="26"/>
  <c r="B215" i="26"/>
  <c r="E259" i="26"/>
  <c r="H254" i="26"/>
  <c r="D250" i="26"/>
  <c r="G245" i="26"/>
  <c r="C241" i="26"/>
  <c r="F236" i="26"/>
  <c r="B232" i="26"/>
  <c r="E227" i="26"/>
  <c r="H222" i="26"/>
  <c r="D218" i="26"/>
  <c r="D261" i="26"/>
  <c r="G256" i="26"/>
  <c r="B260" i="26"/>
  <c r="E255" i="26"/>
  <c r="H250" i="26"/>
  <c r="D246" i="26"/>
  <c r="G241" i="26"/>
  <c r="C237" i="26"/>
  <c r="F232" i="26"/>
  <c r="B228" i="26"/>
  <c r="E223" i="26"/>
  <c r="C258" i="26"/>
  <c r="F257" i="26"/>
  <c r="E256" i="26"/>
  <c r="F249" i="26"/>
  <c r="E240" i="26"/>
  <c r="D231" i="26"/>
  <c r="G255" i="26"/>
  <c r="C246" i="26"/>
  <c r="B237" i="26"/>
  <c r="H227" i="26"/>
  <c r="C250" i="26"/>
  <c r="H231" i="26"/>
  <c r="C219" i="26"/>
  <c r="G246" i="26"/>
  <c r="E228" i="26"/>
  <c r="B257" i="26"/>
  <c r="G240" i="26"/>
  <c r="G222" i="26"/>
  <c r="B249" i="26"/>
  <c r="B234" i="26"/>
  <c r="G218" i="26"/>
  <c r="B243" i="26"/>
  <c r="D227" i="26"/>
  <c r="D251" i="26"/>
  <c r="D236" i="26"/>
  <c r="C222" i="26"/>
  <c r="D245" i="26"/>
  <c r="F229" i="26"/>
  <c r="H217" i="26"/>
  <c r="B212" i="26"/>
  <c r="B213" i="26"/>
  <c r="D207" i="26"/>
  <c r="E200" i="26"/>
  <c r="G194" i="26"/>
  <c r="B189" i="26"/>
  <c r="C182" i="26"/>
  <c r="E176" i="26"/>
  <c r="H212" i="26"/>
  <c r="G212" i="26"/>
  <c r="B207" i="26"/>
  <c r="D201" i="26"/>
  <c r="E194" i="26"/>
  <c r="G188" i="26"/>
  <c r="B183" i="26"/>
  <c r="C176" i="26"/>
  <c r="E170" i="26"/>
  <c r="G164" i="26"/>
  <c r="H157" i="26"/>
  <c r="B217" i="26"/>
  <c r="D210" i="26"/>
  <c r="E203" i="26"/>
  <c r="G197" i="26"/>
  <c r="B192" i="26"/>
  <c r="C185" i="26"/>
  <c r="E179" i="26"/>
  <c r="G173" i="26"/>
  <c r="H166" i="26"/>
  <c r="C161" i="26"/>
  <c r="E155" i="26"/>
  <c r="F205" i="26"/>
  <c r="E196" i="26"/>
  <c r="B209" i="26"/>
  <c r="D198" i="26"/>
  <c r="C189" i="26"/>
  <c r="B180" i="26"/>
  <c r="B170" i="26"/>
  <c r="C207" i="26"/>
  <c r="B198" i="26"/>
  <c r="B187" i="26"/>
  <c r="H177" i="26"/>
  <c r="H169" i="26"/>
  <c r="C205" i="26"/>
  <c r="B196" i="26"/>
  <c r="E212" i="26"/>
  <c r="B201" i="26"/>
  <c r="H191" i="26"/>
  <c r="G182" i="26"/>
  <c r="E172" i="26"/>
  <c r="F216" i="26"/>
  <c r="B182" i="26"/>
  <c r="D215" i="26"/>
  <c r="F189" i="26"/>
  <c r="E168" i="26"/>
  <c r="D197" i="26"/>
  <c r="D172" i="26"/>
  <c r="C159" i="26"/>
  <c r="D189" i="26"/>
  <c r="H167" i="26"/>
  <c r="H209" i="26"/>
  <c r="C167" i="26"/>
  <c r="B152" i="26"/>
  <c r="H142" i="26"/>
  <c r="D166" i="26"/>
  <c r="H151" i="26"/>
  <c r="G142" i="26"/>
  <c r="B161" i="26"/>
  <c r="D195" i="26"/>
  <c r="H176" i="26"/>
  <c r="B188" i="26"/>
  <c r="C140" i="26"/>
  <c r="C195" i="26"/>
  <c r="D182" i="26"/>
  <c r="H153" i="26"/>
  <c r="G134" i="26"/>
  <c r="D124" i="26"/>
  <c r="G167" i="26"/>
  <c r="C137" i="26"/>
  <c r="D145" i="26"/>
  <c r="B150" i="26"/>
  <c r="F125" i="26"/>
  <c r="B120" i="26"/>
  <c r="C120" i="26"/>
  <c r="G108" i="26"/>
  <c r="C107" i="26"/>
  <c r="E112" i="26"/>
  <c r="C105" i="26"/>
  <c r="C78" i="26"/>
  <c r="G56" i="26"/>
  <c r="E30" i="26"/>
  <c r="E32" i="26"/>
  <c r="D41" i="26"/>
  <c r="C57" i="26"/>
  <c r="B42" i="26"/>
  <c r="D58" i="26"/>
  <c r="E46" i="26"/>
  <c r="F44" i="26"/>
  <c r="C60" i="26"/>
  <c r="B64" i="26"/>
  <c r="F48" i="26"/>
  <c r="H73" i="26"/>
  <c r="C59" i="26"/>
  <c r="F61" i="26"/>
  <c r="C58" i="26"/>
  <c r="B83" i="26"/>
  <c r="D64" i="26"/>
  <c r="F57" i="26"/>
  <c r="F79" i="26"/>
  <c r="C68" i="26"/>
  <c r="H86" i="26"/>
  <c r="B78" i="26"/>
  <c r="H66" i="26"/>
  <c r="E78" i="26"/>
  <c r="G65" i="26"/>
  <c r="B74" i="26"/>
  <c r="C83" i="26"/>
  <c r="G83" i="26"/>
  <c r="D68" i="26"/>
  <c r="E77" i="26"/>
  <c r="H95" i="26"/>
  <c r="C70" i="26"/>
  <c r="G74" i="26"/>
  <c r="D79" i="26"/>
  <c r="H83" i="26"/>
  <c r="C69" i="26"/>
  <c r="G73" i="26"/>
  <c r="D78" i="26"/>
  <c r="H82" i="26"/>
  <c r="C95" i="26"/>
  <c r="F69" i="26"/>
  <c r="C74" i="26"/>
  <c r="G78" i="26"/>
  <c r="D83" i="26"/>
  <c r="E96" i="26"/>
  <c r="B105" i="26"/>
  <c r="G68" i="26"/>
  <c r="D73" i="26"/>
  <c r="H77" i="26"/>
  <c r="E82" i="26"/>
  <c r="E92" i="26"/>
  <c r="E99" i="26"/>
  <c r="B100" i="26"/>
  <c r="C101" i="26"/>
  <c r="D104" i="26"/>
  <c r="C106" i="26"/>
  <c r="E107" i="26"/>
  <c r="F108" i="26"/>
  <c r="G110" i="26"/>
  <c r="G90" i="26"/>
  <c r="C98" i="26"/>
  <c r="E105" i="26"/>
  <c r="G85" i="26"/>
  <c r="B93" i="26"/>
  <c r="E100" i="26"/>
  <c r="G107" i="26"/>
  <c r="D112" i="26"/>
  <c r="G91" i="26"/>
  <c r="H98" i="26"/>
  <c r="D106" i="26"/>
  <c r="D86" i="26"/>
  <c r="G93" i="26"/>
  <c r="B101" i="26"/>
  <c r="E108" i="26"/>
  <c r="C111" i="26"/>
  <c r="G113" i="26"/>
  <c r="F87" i="26"/>
  <c r="C92" i="26"/>
  <c r="G96" i="26"/>
  <c r="D101" i="26"/>
  <c r="H105" i="26"/>
  <c r="E110" i="26"/>
  <c r="D84" i="26"/>
  <c r="H88" i="26"/>
  <c r="E93" i="26"/>
  <c r="B98" i="26"/>
  <c r="B32" i="26"/>
  <c r="D35" i="26"/>
  <c r="G32" i="26"/>
  <c r="F50" i="26"/>
  <c r="B36" i="26"/>
  <c r="D52" i="26"/>
  <c r="C48" i="26"/>
  <c r="D49" i="26"/>
  <c r="F49" i="26"/>
  <c r="G49" i="26"/>
  <c r="H49" i="26"/>
  <c r="G61" i="26"/>
  <c r="F63" i="26"/>
  <c r="D59" i="26"/>
  <c r="F76" i="26"/>
  <c r="G67" i="26"/>
  <c r="G58" i="26"/>
  <c r="B96" i="26"/>
  <c r="C71" i="26"/>
  <c r="C62" i="26"/>
  <c r="H81" i="26"/>
  <c r="D69" i="26"/>
  <c r="D82" i="26"/>
  <c r="E67" i="26"/>
  <c r="D76" i="26"/>
  <c r="C89" i="26"/>
  <c r="H90" i="26"/>
  <c r="F70" i="26"/>
  <c r="G79" i="26"/>
  <c r="G66" i="26"/>
  <c r="D71" i="26"/>
  <c r="H75" i="26"/>
  <c r="E80" i="26"/>
  <c r="B86" i="26"/>
  <c r="D70" i="26"/>
  <c r="H74" i="26"/>
  <c r="E79" i="26"/>
  <c r="B84" i="26"/>
  <c r="C66" i="26"/>
  <c r="G70" i="26"/>
  <c r="D75" i="26"/>
  <c r="H79" i="26"/>
  <c r="H84" i="26"/>
  <c r="B85" i="26"/>
  <c r="D65" i="26"/>
  <c r="H69" i="26"/>
  <c r="E74" i="26"/>
  <c r="B79" i="26"/>
  <c r="F83" i="26"/>
  <c r="F105" i="26"/>
  <c r="C94" i="26"/>
  <c r="B97" i="26"/>
  <c r="G97" i="26"/>
  <c r="F101" i="26"/>
  <c r="C103" i="26"/>
  <c r="H103" i="26"/>
  <c r="C109" i="26"/>
  <c r="E111" i="26"/>
  <c r="F92" i="26"/>
  <c r="H99" i="26"/>
  <c r="D107" i="26"/>
  <c r="E87" i="26"/>
  <c r="H94" i="26"/>
  <c r="C102" i="26"/>
  <c r="F109" i="26"/>
  <c r="C86" i="26"/>
  <c r="F93" i="26"/>
  <c r="H100" i="26"/>
  <c r="C119" i="26"/>
  <c r="E117" i="26"/>
  <c r="E118" i="26"/>
  <c r="B117" i="26"/>
  <c r="G115" i="26"/>
  <c r="D115" i="26"/>
  <c r="E115" i="26"/>
  <c r="F114" i="26"/>
  <c r="B111" i="26"/>
  <c r="E106" i="26"/>
  <c r="H101" i="26"/>
  <c r="D97" i="26"/>
  <c r="G92" i="26"/>
  <c r="C88" i="26"/>
  <c r="D114" i="26"/>
  <c r="B114" i="26"/>
  <c r="E109" i="26"/>
  <c r="H104" i="26"/>
  <c r="D100" i="26"/>
  <c r="F94" i="26"/>
  <c r="G87" i="26"/>
  <c r="G112" i="26"/>
  <c r="B107" i="26"/>
  <c r="C100" i="26"/>
  <c r="E94" i="26"/>
  <c r="G88" i="26"/>
  <c r="F113" i="26"/>
  <c r="B113" i="26"/>
  <c r="H102" i="26"/>
  <c r="H91" i="26"/>
  <c r="B110" i="26"/>
  <c r="C97" i="26"/>
  <c r="G109" i="26"/>
  <c r="F98" i="26"/>
  <c r="H110" i="26"/>
  <c r="D96" i="26"/>
  <c r="G106" i="26"/>
  <c r="D103" i="26"/>
  <c r="D98" i="26"/>
  <c r="G94" i="26"/>
  <c r="F88" i="26"/>
  <c r="G76" i="26"/>
  <c r="F67" i="26"/>
  <c r="E91" i="26"/>
  <c r="F77" i="26"/>
  <c r="E68" i="26"/>
  <c r="G81" i="26"/>
  <c r="F72" i="26"/>
  <c r="G82" i="26"/>
  <c r="F73" i="26"/>
  <c r="F84" i="26"/>
  <c r="F66" i="26"/>
  <c r="H80" i="26"/>
  <c r="E64" i="26"/>
  <c r="G64" i="26"/>
  <c r="F85" i="26"/>
  <c r="C65" i="26"/>
  <c r="G59" i="26"/>
  <c r="D80" i="26"/>
  <c r="E54" i="26"/>
  <c r="F56" i="26"/>
  <c r="F52" i="26"/>
  <c r="E59" i="26"/>
  <c r="F30" i="26"/>
  <c r="G40" i="26"/>
  <c r="C113" i="26"/>
  <c r="H112" i="26"/>
  <c r="D108" i="26"/>
  <c r="G103" i="26"/>
  <c r="C99" i="26"/>
  <c r="D92" i="26"/>
  <c r="F86" i="26"/>
  <c r="F111" i="26"/>
  <c r="G104" i="26"/>
  <c r="B99" i="26"/>
  <c r="D93" i="26"/>
  <c r="E86" i="26"/>
  <c r="D111" i="26"/>
  <c r="C110" i="26"/>
  <c r="D99" i="26"/>
  <c r="C90" i="26"/>
  <c r="B108" i="26"/>
  <c r="D95" i="26"/>
  <c r="H111" i="26"/>
  <c r="F96" i="26"/>
  <c r="B109" i="26"/>
  <c r="D94" i="26"/>
  <c r="D110" i="26"/>
  <c r="H106" i="26"/>
  <c r="B102" i="26"/>
  <c r="G99" i="26"/>
  <c r="C85" i="26"/>
  <c r="F75" i="26"/>
  <c r="E66" i="26"/>
  <c r="H87" i="26"/>
  <c r="E76" i="26"/>
  <c r="D67" i="26"/>
  <c r="F80" i="26"/>
  <c r="E71" i="26"/>
  <c r="F81" i="26"/>
  <c r="E72" i="26"/>
  <c r="B82" i="26"/>
  <c r="B65" i="26"/>
  <c r="F78" i="26"/>
  <c r="F90" i="26"/>
  <c r="E63" i="26"/>
  <c r="G80" i="26"/>
  <c r="H62" i="26"/>
  <c r="E58" i="26"/>
  <c r="F74" i="26"/>
  <c r="D53" i="26"/>
  <c r="D55" i="26"/>
  <c r="C49" i="26"/>
  <c r="F46" i="26"/>
  <c r="B46" i="26"/>
  <c r="D47" i="26"/>
  <c r="D62" i="26"/>
  <c r="B75" i="26"/>
  <c r="F64" i="26"/>
  <c r="C81" i="26"/>
  <c r="D77" i="26"/>
  <c r="H65" i="26"/>
  <c r="G60" i="26"/>
  <c r="E73" i="26"/>
  <c r="D61" i="26"/>
  <c r="E56" i="26"/>
  <c r="H76" i="26"/>
  <c r="F62" i="26"/>
  <c r="D57" i="26"/>
  <c r="C76" i="26"/>
  <c r="B62" i="26"/>
  <c r="F82" i="26"/>
  <c r="B70" i="26"/>
  <c r="D60" i="26"/>
  <c r="B80" i="26"/>
  <c r="B57" i="26"/>
  <c r="C52" i="26"/>
  <c r="E65" i="26"/>
  <c r="C53" i="26"/>
  <c r="E47" i="26"/>
  <c r="C54" i="26"/>
  <c r="E70" i="26"/>
  <c r="G52" i="26"/>
  <c r="B56" i="26"/>
  <c r="D56" i="26"/>
  <c r="E62" i="26"/>
  <c r="H60" i="26"/>
  <c r="C44" i="26"/>
  <c r="G41" i="26"/>
  <c r="E48" i="26"/>
  <c r="G37" i="26"/>
  <c r="D37" i="26"/>
  <c r="F41" i="26"/>
  <c r="D43" i="26"/>
  <c r="D51" i="26"/>
  <c r="B54" i="26"/>
  <c r="D39" i="26"/>
  <c r="C28" i="26"/>
  <c r="D87" i="26"/>
  <c r="B72" i="26"/>
  <c r="D63" i="26"/>
  <c r="G77" i="26"/>
  <c r="D74" i="26"/>
  <c r="C64" i="26"/>
  <c r="F59" i="26"/>
  <c r="F68" i="26"/>
  <c r="B60" i="26"/>
  <c r="H92" i="26"/>
  <c r="G72" i="26"/>
  <c r="B61" i="26"/>
  <c r="E83" i="26"/>
  <c r="H70" i="26"/>
  <c r="F60" i="26"/>
  <c r="G75" i="26"/>
  <c r="F65" i="26"/>
  <c r="B59" i="26"/>
  <c r="B66" i="26"/>
  <c r="F55" i="26"/>
  <c r="B51" i="26"/>
  <c r="E61" i="26"/>
  <c r="H50" i="26"/>
  <c r="C61" i="26"/>
  <c r="B53" i="26"/>
  <c r="G63" i="26"/>
  <c r="F51" i="26"/>
  <c r="H54" i="26"/>
  <c r="E53" i="26"/>
  <c r="H55" i="26"/>
  <c r="H59" i="26"/>
  <c r="B43" i="26"/>
  <c r="E39" i="26"/>
  <c r="C51" i="26"/>
  <c r="D34" i="26"/>
  <c r="C34" i="26"/>
  <c r="B37" i="26"/>
  <c r="H47" i="26"/>
  <c r="C42" i="26"/>
  <c r="H40" i="26"/>
  <c r="D33" i="26"/>
  <c r="F27" i="26"/>
  <c r="C39" i="26"/>
  <c r="H33" i="26"/>
  <c r="F29" i="26"/>
  <c r="G29" i="26"/>
  <c r="H27" i="26"/>
  <c r="E21" i="26"/>
  <c r="G42" i="26"/>
  <c r="C45" i="26"/>
  <c r="E37" i="26"/>
  <c r="H31" i="26"/>
  <c r="C29" i="26"/>
  <c r="F32" i="26"/>
  <c r="E29" i="26"/>
  <c r="B27" i="26"/>
  <c r="E33" i="26"/>
  <c r="F37" i="26"/>
  <c r="H36" i="26"/>
  <c r="G27" i="26"/>
  <c r="G24" i="26" s="1"/>
  <c r="E50" i="26"/>
  <c r="G53" i="26"/>
  <c r="C50" i="26"/>
  <c r="H52" i="26"/>
  <c r="C55" i="26"/>
  <c r="H41" i="26"/>
  <c r="F40" i="26"/>
  <c r="E52" i="26"/>
  <c r="E42" i="26"/>
  <c r="C67" i="26"/>
  <c r="G35" i="26"/>
  <c r="F43" i="26"/>
  <c r="F31" i="26"/>
  <c r="B45" i="26"/>
  <c r="D32" i="26"/>
  <c r="E40" i="26"/>
  <c r="H42" i="26"/>
  <c r="G44" i="26"/>
  <c r="B33" i="26"/>
  <c r="C47" i="26"/>
  <c r="C36" i="26"/>
  <c r="C33" i="26"/>
  <c r="C27" i="26"/>
  <c r="D31" i="26"/>
  <c r="B28" i="26"/>
  <c r="E55" i="26"/>
  <c r="C73" i="26"/>
  <c r="H51" i="26"/>
  <c r="B58" i="26"/>
  <c r="G69" i="26"/>
  <c r="E51" i="26"/>
  <c r="H46" i="26"/>
  <c r="B48" i="26"/>
  <c r="B49" i="26"/>
  <c r="F53" i="26"/>
  <c r="D38" i="26"/>
  <c r="D46" i="26"/>
  <c r="B40" i="26"/>
  <c r="C46" i="26"/>
  <c r="H32" i="26"/>
  <c r="C40" i="26"/>
  <c r="H48" i="26"/>
  <c r="B41" i="26"/>
  <c r="B30" i="26"/>
  <c r="H37" i="26"/>
  <c r="H39" i="26"/>
  <c r="G51" i="26"/>
  <c r="F42" i="26"/>
  <c r="D42" i="26"/>
  <c r="B31" i="26"/>
  <c r="H30" i="26"/>
  <c r="G30" i="26"/>
  <c r="F28" i="26"/>
  <c r="E31" i="26"/>
  <c r="D54" i="26"/>
  <c r="H64" i="26"/>
  <c r="G50" i="26"/>
  <c r="C56" i="26"/>
  <c r="C63" i="26"/>
  <c r="D50" i="26"/>
  <c r="G45" i="26"/>
  <c r="G46" i="26"/>
  <c r="G47" i="26"/>
  <c r="G48" i="26"/>
  <c r="C37" i="26"/>
  <c r="G55" i="26"/>
  <c r="H38" i="26"/>
  <c r="G43" i="26"/>
  <c r="G31" i="26"/>
  <c r="F38" i="26"/>
  <c r="E45" i="26"/>
  <c r="F39" i="26"/>
  <c r="B68" i="26"/>
  <c r="G36" i="26"/>
  <c r="B39" i="26"/>
  <c r="D44" i="26"/>
  <c r="G39" i="26"/>
  <c r="F34" i="26"/>
  <c r="D30" i="26"/>
  <c r="C30" i="26"/>
  <c r="D29" i="26"/>
  <c r="E27" i="26"/>
  <c r="G28" i="26"/>
  <c r="B118" i="26"/>
  <c r="B52" i="26"/>
  <c r="F58" i="26"/>
  <c r="F71" i="26"/>
  <c r="H53" i="26"/>
  <c r="G57" i="26"/>
  <c r="G62" i="26"/>
  <c r="E43" i="26"/>
  <c r="E44" i="26"/>
  <c r="D45" i="26"/>
  <c r="H44" i="26"/>
  <c r="H34" i="26"/>
  <c r="F47" i="26"/>
  <c r="F36" i="26"/>
  <c r="D40" i="26"/>
  <c r="E57" i="26"/>
  <c r="F35" i="26"/>
  <c r="E41" i="26"/>
  <c r="E36" i="26"/>
  <c r="B47" i="26"/>
  <c r="G54" i="26"/>
  <c r="D36" i="26"/>
  <c r="C38" i="26"/>
  <c r="G34" i="26"/>
  <c r="E34" i="26"/>
  <c r="B29" i="26"/>
  <c r="H28" i="26"/>
  <c r="D27" i="26"/>
  <c r="C32" i="26"/>
  <c r="E24" i="26"/>
  <c r="E23" i="26" s="1"/>
  <c r="C43" i="26"/>
  <c r="G33" i="26"/>
  <c r="H45" i="26"/>
  <c r="E35" i="26"/>
  <c r="G38" i="26"/>
  <c r="E49" i="26"/>
  <c r="B34" i="26"/>
  <c r="F54" i="26"/>
  <c r="B35" i="26"/>
  <c r="B44" i="26"/>
  <c r="D48" i="26"/>
  <c r="C35" i="26"/>
  <c r="H35" i="26"/>
  <c r="F33" i="26"/>
  <c r="E38" i="26"/>
  <c r="E28" i="26"/>
  <c r="D28" i="26"/>
  <c r="H29" i="26"/>
  <c r="AA46" i="35" l="1"/>
  <c r="AB44" i="35" s="1"/>
  <c r="AB20" i="35"/>
  <c r="AB42" i="35" s="1"/>
  <c r="AC17" i="35"/>
  <c r="AB46" i="35" l="1"/>
  <c r="AC44" i="35" s="1"/>
  <c r="AD17" i="35"/>
  <c r="AC20" i="35"/>
  <c r="AC42" i="35" s="1"/>
  <c r="AC46" i="35" l="1"/>
  <c r="AD44" i="35" s="1"/>
  <c r="AE17" i="35"/>
  <c r="AD20" i="35"/>
  <c r="AD42" i="35" s="1"/>
  <c r="AD46" i="35" l="1"/>
  <c r="AE44" i="35" s="1"/>
  <c r="AE20" i="35"/>
  <c r="AE42" i="35" s="1"/>
  <c r="AF17" i="35"/>
  <c r="AE46" i="35" l="1"/>
  <c r="AF44" i="35" s="1"/>
  <c r="AF20" i="35"/>
  <c r="AF42" i="35" s="1"/>
  <c r="AG17" i="35"/>
  <c r="AF46" i="35" l="1"/>
  <c r="AG44" i="35" s="1"/>
  <c r="AG20" i="35"/>
  <c r="AG42" i="35" s="1"/>
  <c r="AH17" i="35"/>
  <c r="AG46" i="35" l="1"/>
  <c r="AH44" i="35" s="1"/>
  <c r="AH20" i="35"/>
  <c r="AH42" i="35" s="1"/>
  <c r="AI17" i="35"/>
  <c r="AH46" i="35" l="1"/>
  <c r="AI44" i="35" s="1"/>
  <c r="AI20" i="35"/>
  <c r="AI42" i="35" s="1"/>
  <c r="AJ17" i="35"/>
  <c r="AI46" i="35" l="1"/>
  <c r="AJ44" i="35" s="1"/>
  <c r="AJ20" i="35"/>
  <c r="AJ42" i="35" s="1"/>
  <c r="AK17" i="35"/>
  <c r="AJ46" i="35" l="1"/>
  <c r="AK44" i="35" s="1"/>
  <c r="AK20" i="35"/>
  <c r="AK42" i="35" s="1"/>
  <c r="AL17" i="35"/>
  <c r="AK46" i="35" l="1"/>
  <c r="AL44" i="35" s="1"/>
  <c r="AL20" i="35"/>
  <c r="AL42" i="35" s="1"/>
  <c r="AM17" i="35"/>
  <c r="AL46" i="35" l="1"/>
  <c r="AM44" i="35" s="1"/>
  <c r="AM20" i="35"/>
  <c r="AM42" i="35" s="1"/>
  <c r="AN17" i="35"/>
  <c r="AN20" i="35" s="1"/>
  <c r="AN42" i="35" s="1"/>
  <c r="AM46" i="35" l="1"/>
  <c r="AN44" i="35" s="1"/>
  <c r="AN46"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Ryan Flanagan</author>
  </authors>
  <commentList>
    <comment ref="B5" authorId="0" shapeId="0" xr:uid="{00000000-0006-0000-0300-000001000000}">
      <text>
        <r>
          <rPr>
            <b/>
            <sz val="9"/>
            <color indexed="81"/>
            <rFont val="Tahoma"/>
            <family val="2"/>
          </rPr>
          <t xml:space="preserve">Explanation:
</t>
        </r>
        <r>
          <rPr>
            <sz val="9"/>
            <color indexed="81"/>
            <rFont val="Tahoma"/>
            <family val="2"/>
          </rPr>
          <t xml:space="preserve">
Enter Loan values in cells E10, E12 and E13. Loan summary in cells E15 through E18 and Loan table are automatically updated</t>
        </r>
      </text>
    </comment>
    <comment ref="G18" authorId="0" shapeId="0" xr:uid="{00000000-0006-0000-0300-000002000000}">
      <text>
        <r>
          <rPr>
            <b/>
            <sz val="9"/>
            <color indexed="81"/>
            <rFont val="Tahoma"/>
            <family val="2"/>
          </rPr>
          <t>Please select an option from the dropdown menu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Jane Cormack</author>
  </authors>
  <commentList>
    <comment ref="B10" authorId="0" shapeId="0" xr:uid="{00000000-0006-0000-0500-000001000000}">
      <text>
        <r>
          <rPr>
            <b/>
            <sz val="10"/>
            <color indexed="81"/>
            <rFont val="Arial"/>
            <family val="2"/>
          </rPr>
          <t>Explanation</t>
        </r>
        <r>
          <rPr>
            <sz val="10"/>
            <color indexed="81"/>
            <rFont val="Arial"/>
            <family val="2"/>
          </rPr>
          <t xml:space="preserve">
This tab should be based on the month looking 6 months back - e.g. so if today was June 2018, your starting month would be January 2018. The cash flow should break down your month to month income over the past 6 months.
Click on the cell to reveal a drop down list.</t>
        </r>
      </text>
    </comment>
    <comment ref="B12" authorId="0" shapeId="0" xr:uid="{00000000-0006-0000-0500-000002000000}">
      <text>
        <r>
          <rPr>
            <b/>
            <sz val="10"/>
            <color indexed="81"/>
            <rFont val="Arial"/>
            <family val="2"/>
          </rPr>
          <t>Explanation:</t>
        </r>
        <r>
          <rPr>
            <sz val="10"/>
            <color indexed="81"/>
            <rFont val="Arial"/>
            <family val="2"/>
          </rPr>
          <t xml:space="preserve">
This is where you list any money that has come in to your business in the last six-months, such as product or service sales, equity or other investments or other forms of debt finance, like a loan.
The number of items you include will depend on your business model, but a typical revenue section usually includes between three and six items. If any of the pre-listed items are not relevant to your business, simply mark '0' in in the value field; and equally, if there are any items missing from the list, you can add them in the free fields at the bottom of the table.</t>
        </r>
      </text>
    </comment>
    <comment ref="C12" authorId="0" shapeId="0" xr:uid="{00000000-0006-0000-0500-000003000000}">
      <text>
        <r>
          <rPr>
            <b/>
            <sz val="10"/>
            <color indexed="81"/>
            <rFont val="Arial"/>
            <family val="2"/>
          </rPr>
          <t xml:space="preserve">Explanation:
</t>
        </r>
        <r>
          <rPr>
            <sz val="10"/>
            <color indexed="81"/>
            <rFont val="Arial"/>
            <family val="2"/>
          </rPr>
          <t xml:space="preserve">
Add a brief description for any items to help your Business Adviser understand each cash in-flow.</t>
        </r>
      </text>
    </comment>
    <comment ref="D12" authorId="0" shapeId="0" xr:uid="{00000000-0006-0000-0500-000004000000}">
      <text>
        <r>
          <rPr>
            <b/>
            <sz val="10"/>
            <color indexed="81"/>
            <rFont val="Arial"/>
            <family val="2"/>
          </rPr>
          <t>Explanation:</t>
        </r>
        <r>
          <rPr>
            <sz val="10"/>
            <color indexed="81"/>
            <rFont val="Arial"/>
            <family val="2"/>
          </rPr>
          <t xml:space="preserve">
Enter any money that you had at the start of this six-month period. Leave it blank if this does not apply to some/any of your items.</t>
        </r>
      </text>
    </comment>
    <comment ref="K12" authorId="0" shapeId="0" xr:uid="{00000000-0006-0000-0500-000005000000}">
      <text>
        <r>
          <rPr>
            <b/>
            <sz val="10"/>
            <color indexed="81"/>
            <rFont val="Arial"/>
            <family val="2"/>
          </rPr>
          <t>Explanation:</t>
        </r>
        <r>
          <rPr>
            <sz val="10"/>
            <color indexed="81"/>
            <rFont val="Arial"/>
            <family val="2"/>
          </rPr>
          <t xml:space="preserve">
This column will give you the six-month total for each of your cash in-flows.</t>
        </r>
      </text>
    </comment>
    <comment ref="B13" authorId="0" shapeId="0" xr:uid="{00000000-0006-0000-0500-000006000000}">
      <text>
        <r>
          <rPr>
            <b/>
            <sz val="10"/>
            <color indexed="81"/>
            <rFont val="Arial"/>
            <family val="2"/>
          </rPr>
          <t xml:space="preserve">Explanation:
</t>
        </r>
        <r>
          <rPr>
            <sz val="10"/>
            <color indexed="81"/>
            <rFont val="Arial"/>
            <family val="2"/>
          </rPr>
          <t>Enter in the value of the sales you received each month for last six-months. 
If it's easier, you may wish to break this down into different sources of revenue using the blank fields below. If this is the case, provide a clear description of what you have included in each so it is clear to your Business Adviser.</t>
        </r>
      </text>
    </comment>
    <comment ref="B14" authorId="0" shapeId="0" xr:uid="{00000000-0006-0000-0500-000007000000}">
      <text>
        <r>
          <rPr>
            <b/>
            <sz val="10"/>
            <color indexed="81"/>
            <rFont val="Arial"/>
            <family val="2"/>
          </rPr>
          <t>Explanation:</t>
        </r>
        <r>
          <rPr>
            <sz val="10"/>
            <color indexed="81"/>
            <rFont val="Arial"/>
            <family val="2"/>
          </rPr>
          <t xml:space="preserve">
This might be money that you have personally put into the business or money that your business partners, private investors or other individuals have contributed. This could also be money that you have been gifted or inherited.</t>
        </r>
      </text>
    </comment>
    <comment ref="B15" authorId="0" shapeId="0" xr:uid="{00000000-0006-0000-0500-000008000000}">
      <text>
        <r>
          <rPr>
            <b/>
            <sz val="10"/>
            <color indexed="81"/>
            <rFont val="Arial"/>
            <family val="2"/>
          </rPr>
          <t xml:space="preserve">Explanation:
</t>
        </r>
        <r>
          <rPr>
            <sz val="10"/>
            <color indexed="81"/>
            <rFont val="Arial"/>
            <family val="2"/>
          </rPr>
          <t xml:space="preserve">
Use this row for any debt based form of finance you have received, like a loan or credit facility. Please note, there should be evidence of this finance appearing in your business bank accounts.</t>
        </r>
      </text>
    </comment>
    <comment ref="B16" authorId="0" shapeId="0" xr:uid="{00000000-0006-0000-0500-000009000000}">
      <text>
        <r>
          <rPr>
            <b/>
            <sz val="10"/>
            <color indexed="81"/>
            <rFont val="Arial"/>
            <family val="2"/>
          </rPr>
          <t xml:space="preserve">Explanation:
</t>
        </r>
        <r>
          <rPr>
            <sz val="10"/>
            <color indexed="81"/>
            <rFont val="Arial"/>
            <family val="2"/>
          </rPr>
          <t xml:space="preserve">
Use these fields if your business has had any other income or cash in-flows in the last 6 months that are not covered in the above. 
Provide a description of these items in the next field.</t>
        </r>
      </text>
    </comment>
    <comment ref="B17" authorId="0" shapeId="0" xr:uid="{00000000-0006-0000-0500-00000A000000}">
      <text>
        <r>
          <rPr>
            <b/>
            <sz val="10"/>
            <color indexed="81"/>
            <rFont val="Arial"/>
            <family val="2"/>
          </rPr>
          <t xml:space="preserve">Explanation:
</t>
        </r>
        <r>
          <rPr>
            <sz val="10"/>
            <color indexed="81"/>
            <rFont val="Arial"/>
            <family val="2"/>
          </rPr>
          <t xml:space="preserve">
Use these fields if your business has had any other income or cash in-flows in the last 6 months that are not covered in the above. 
Provide a description of these items in the next field.</t>
        </r>
      </text>
    </comment>
    <comment ref="B18" authorId="0" shapeId="0" xr:uid="{00000000-0006-0000-0500-00000B000000}">
      <text>
        <r>
          <rPr>
            <b/>
            <sz val="10"/>
            <color indexed="81"/>
            <rFont val="Arial"/>
            <family val="2"/>
          </rPr>
          <t xml:space="preserve">Explanation:
</t>
        </r>
        <r>
          <rPr>
            <sz val="10"/>
            <color indexed="81"/>
            <rFont val="Arial"/>
            <family val="2"/>
          </rPr>
          <t xml:space="preserve">
Use these fields if your business has had any other income or cash in-flows in the last 6 months that are not covered in the above. 
Provide a description of these items in the next field.</t>
        </r>
      </text>
    </comment>
    <comment ref="B19" authorId="0" shapeId="0" xr:uid="{00000000-0006-0000-0500-00000C000000}">
      <text>
        <r>
          <rPr>
            <b/>
            <sz val="10"/>
            <color indexed="81"/>
            <rFont val="Arial"/>
            <family val="2"/>
          </rPr>
          <t>Explanation:</t>
        </r>
        <r>
          <rPr>
            <sz val="10"/>
            <color indexed="81"/>
            <rFont val="Arial"/>
            <family val="2"/>
          </rPr>
          <t xml:space="preserve">
Your total cash in-flow is made up of all your individual sources of income added together.</t>
        </r>
      </text>
    </comment>
    <comment ref="B22" authorId="0" shapeId="0" xr:uid="{00000000-0006-0000-0500-00000D000000}">
      <text>
        <r>
          <rPr>
            <b/>
            <sz val="10"/>
            <color indexed="81"/>
            <rFont val="Arial"/>
            <family val="2"/>
          </rPr>
          <t>Explanation:</t>
        </r>
        <r>
          <rPr>
            <sz val="10"/>
            <color indexed="81"/>
            <rFont val="Arial"/>
            <family val="2"/>
          </rPr>
          <t xml:space="preserve">
This is where you list any of the costs your business incurs, how frequently it incurs them and when these costs will take place. 
The number of items you include will depend on your business model.
If any of the pre-listed items are not relevant to your business, simply mark '0' in in the value field; and equally, if there are any items missing from the list, you can add them in the free fields at the bottom of the table.</t>
        </r>
      </text>
    </comment>
    <comment ref="C22" authorId="0" shapeId="0" xr:uid="{00000000-0006-0000-0500-00000E000000}">
      <text>
        <r>
          <rPr>
            <b/>
            <sz val="10"/>
            <color indexed="81"/>
            <rFont val="Arial"/>
            <family val="2"/>
          </rPr>
          <t xml:space="preserve">Explanation:
</t>
        </r>
        <r>
          <rPr>
            <sz val="10"/>
            <color indexed="81"/>
            <rFont val="Arial"/>
            <family val="2"/>
          </rPr>
          <t xml:space="preserve">
Add a brief description for any items to help your Business Adviser understand each cash out-flow.</t>
        </r>
      </text>
    </comment>
    <comment ref="D22" authorId="0" shapeId="0" xr:uid="{00000000-0006-0000-0500-00000F000000}">
      <text>
        <r>
          <rPr>
            <b/>
            <sz val="10"/>
            <color indexed="81"/>
            <rFont val="Arial"/>
            <family val="2"/>
          </rPr>
          <t>Explanation:</t>
        </r>
        <r>
          <rPr>
            <sz val="10"/>
            <color indexed="81"/>
            <rFont val="Arial"/>
            <family val="2"/>
          </rPr>
          <t xml:space="preserve">
Enter any expenses that you had at the start of this six-month period. Leave it blank if this does not apply to some/any of your items.</t>
        </r>
      </text>
    </comment>
    <comment ref="K22" authorId="0" shapeId="0" xr:uid="{00000000-0006-0000-0500-000010000000}">
      <text>
        <r>
          <rPr>
            <b/>
            <sz val="10"/>
            <color indexed="81"/>
            <rFont val="Arial"/>
            <family val="2"/>
          </rPr>
          <t>Explanation:</t>
        </r>
        <r>
          <rPr>
            <sz val="10"/>
            <color indexed="81"/>
            <rFont val="Arial"/>
            <family val="2"/>
          </rPr>
          <t xml:space="preserve">
This column will give you the six-month total for each of your cash out-flows.</t>
        </r>
      </text>
    </comment>
    <comment ref="B23" authorId="0" shapeId="0" xr:uid="{00000000-0006-0000-0500-000011000000}">
      <text>
        <r>
          <rPr>
            <b/>
            <sz val="10"/>
            <color indexed="81"/>
            <rFont val="Arial"/>
            <family val="2"/>
          </rPr>
          <t xml:space="preserve">Explanation:
</t>
        </r>
        <r>
          <rPr>
            <sz val="10"/>
            <color indexed="81"/>
            <rFont val="Arial"/>
            <family val="2"/>
          </rPr>
          <t xml:space="preserve">
This is the costs you incurred to produce all of your sales over the last six-months. </t>
        </r>
      </text>
    </comment>
    <comment ref="B24" authorId="0" shapeId="0" xr:uid="{00000000-0006-0000-0500-000012000000}">
      <text>
        <r>
          <rPr>
            <b/>
            <sz val="10"/>
            <color indexed="81"/>
            <rFont val="Arial"/>
            <family val="2"/>
          </rPr>
          <t>Explanation:</t>
        </r>
        <r>
          <rPr>
            <sz val="10"/>
            <color indexed="81"/>
            <rFont val="Arial"/>
            <family val="2"/>
          </rPr>
          <t xml:space="preserve">
You may be leasing your own venue, paying a membership fee to a hotdesking work hub, or working in a retail space. What costs did you incur to do this for each of the last six-months?</t>
        </r>
      </text>
    </comment>
    <comment ref="B25" authorId="0" shapeId="0" xr:uid="{00000000-0006-0000-0500-000013000000}">
      <text>
        <r>
          <rPr>
            <b/>
            <sz val="10"/>
            <color indexed="81"/>
            <rFont val="Arial"/>
            <family val="2"/>
          </rPr>
          <t>Explanation:</t>
        </r>
        <r>
          <rPr>
            <sz val="10"/>
            <color indexed="81"/>
            <rFont val="Arial"/>
            <family val="2"/>
          </rPr>
          <t xml:space="preserve">
If you have a business premises or work from a home office, then it is likely that you will have been paying business rates to your local council.</t>
        </r>
      </text>
    </comment>
    <comment ref="B26" authorId="0" shapeId="0" xr:uid="{00000000-0006-0000-0500-000014000000}">
      <text>
        <r>
          <rPr>
            <b/>
            <sz val="10"/>
            <color indexed="81"/>
            <rFont val="Arial"/>
            <family val="2"/>
          </rPr>
          <t xml:space="preserve">Explanation:
</t>
        </r>
        <r>
          <rPr>
            <sz val="10"/>
            <color indexed="81"/>
            <rFont val="Arial"/>
            <family val="2"/>
          </rPr>
          <t xml:space="preserve">You can group all of your utilities together into one monthly line item. This might include things like your gas, electricity or water payments you made for your business in the last six-months.
</t>
        </r>
      </text>
    </comment>
    <comment ref="B27" authorId="0" shapeId="0" xr:uid="{00000000-0006-0000-0500-000015000000}">
      <text>
        <r>
          <rPr>
            <b/>
            <sz val="10"/>
            <color indexed="81"/>
            <rFont val="Arial"/>
            <family val="2"/>
          </rPr>
          <t xml:space="preserve">Explanation:
</t>
        </r>
        <r>
          <rPr>
            <sz val="10"/>
            <color indexed="81"/>
            <rFont val="Arial"/>
            <family val="2"/>
          </rPr>
          <t>Did you pay insurance for any aspect of your business in the last six-months? This could be anything from premises, stock or equipment insurance to personal or employee liability insurance.</t>
        </r>
      </text>
    </comment>
    <comment ref="B28" authorId="0" shapeId="0" xr:uid="{00000000-0006-0000-0500-000016000000}">
      <text>
        <r>
          <rPr>
            <b/>
            <sz val="10"/>
            <color indexed="81"/>
            <rFont val="Arial"/>
            <family val="2"/>
          </rPr>
          <t xml:space="preserve">Explanation:
</t>
        </r>
        <r>
          <rPr>
            <sz val="10"/>
            <color indexed="81"/>
            <rFont val="Arial"/>
            <family val="2"/>
          </rPr>
          <t xml:space="preserve">
Think about any costs you incurred for this line item across your business, including the cost for each individual staff member if relevant.</t>
        </r>
      </text>
    </comment>
    <comment ref="B29" authorId="0" shapeId="0" xr:uid="{00000000-0006-0000-0500-000017000000}">
      <text>
        <r>
          <rPr>
            <b/>
            <sz val="10"/>
            <color indexed="81"/>
            <rFont val="Arial"/>
            <family val="2"/>
          </rPr>
          <t xml:space="preserve">Explanation:
</t>
        </r>
        <r>
          <rPr>
            <sz val="10"/>
            <color indexed="81"/>
            <rFont val="Arial"/>
            <family val="2"/>
          </rPr>
          <t xml:space="preserve">Think about what money you used to promote your business and drive sales in the last six-months. </t>
        </r>
      </text>
    </comment>
    <comment ref="B30" authorId="0" shapeId="0" xr:uid="{00000000-0006-0000-0500-000018000000}">
      <text>
        <r>
          <rPr>
            <b/>
            <sz val="10"/>
            <color indexed="81"/>
            <rFont val="Arial"/>
            <family val="2"/>
          </rPr>
          <t xml:space="preserve">Explanation:
</t>
        </r>
        <r>
          <rPr>
            <sz val="10"/>
            <color indexed="81"/>
            <rFont val="Arial"/>
            <family val="2"/>
          </rPr>
          <t>If you use a vehicle to operate your business, how much did you spend each month on fuel, insurance, registration, repairs?</t>
        </r>
      </text>
    </comment>
    <comment ref="B31" authorId="0" shapeId="0" xr:uid="{00000000-0006-0000-0500-000019000000}">
      <text>
        <r>
          <rPr>
            <b/>
            <sz val="10"/>
            <color indexed="81"/>
            <rFont val="Arial"/>
            <family val="2"/>
          </rPr>
          <t xml:space="preserve">Explanation:
</t>
        </r>
        <r>
          <rPr>
            <sz val="10"/>
            <color indexed="81"/>
            <rFont val="Arial"/>
            <family val="2"/>
          </rPr>
          <t xml:space="preserve">
This is the cost of purchasing or leasing equipment to produce your product(s) and/or service(s), or the use of software to support you in delivering your product(s) and/or service(s).</t>
        </r>
      </text>
    </comment>
    <comment ref="B32" authorId="0" shapeId="0" xr:uid="{00000000-0006-0000-0500-00001A000000}">
      <text>
        <r>
          <rPr>
            <b/>
            <sz val="10"/>
            <color indexed="81"/>
            <rFont val="Arial"/>
            <family val="2"/>
          </rPr>
          <t xml:space="preserve">Explanation:
</t>
        </r>
        <r>
          <rPr>
            <sz val="10"/>
            <color indexed="81"/>
            <rFont val="Arial"/>
            <family val="2"/>
          </rPr>
          <t>Every business incurs administrative costs, whether it is postage stamps to send out your product(s) and/or service(s), stationery products for you and your team, or printing facilities. How much did you spend in the last six-months?</t>
        </r>
      </text>
    </comment>
    <comment ref="B33" authorId="0" shapeId="0" xr:uid="{00000000-0006-0000-0500-00001B000000}">
      <text>
        <r>
          <rPr>
            <b/>
            <sz val="10"/>
            <color indexed="81"/>
            <rFont val="Arial"/>
            <family val="2"/>
          </rPr>
          <t xml:space="preserve">Explanation:
</t>
        </r>
        <r>
          <rPr>
            <sz val="10"/>
            <color indexed="81"/>
            <rFont val="Arial"/>
            <family val="2"/>
          </rPr>
          <t>If you run a product based business then you may incur monthly fees for transport and delivery of your goods.</t>
        </r>
      </text>
    </comment>
    <comment ref="B34" authorId="0" shapeId="0" xr:uid="{00000000-0006-0000-0500-00001C000000}">
      <text>
        <r>
          <rPr>
            <b/>
            <sz val="10"/>
            <color indexed="81"/>
            <rFont val="Arial"/>
            <family val="2"/>
          </rPr>
          <t xml:space="preserve">Explanation:
</t>
        </r>
        <r>
          <rPr>
            <sz val="10"/>
            <color indexed="81"/>
            <rFont val="Arial"/>
            <family val="2"/>
          </rPr>
          <t>Think about any professional services you used in the last six-months to manage your business. This might have been on a retainer or ad-hoc basis. 
For example, a lawyer, accountant, designer or marketing consultant.</t>
        </r>
      </text>
    </comment>
    <comment ref="B35" authorId="0" shapeId="0" xr:uid="{00000000-0006-0000-0500-00001D000000}">
      <text>
        <r>
          <rPr>
            <b/>
            <sz val="10"/>
            <color indexed="81"/>
            <rFont val="Arial"/>
            <family val="2"/>
          </rPr>
          <t>Explanation:</t>
        </r>
        <r>
          <rPr>
            <sz val="10"/>
            <color indexed="81"/>
            <rFont val="Arial"/>
            <family val="2"/>
          </rPr>
          <t xml:space="preserve">
These cells are based on how much you have drawn from the business as a salary to cover your expenses in the last six-months. These drawings should appear on your bank statements and may have been withdrawn as a one-off payment each month or as numerous payments throughout the month.
Either way, reflect the total monthly amount in this row.</t>
        </r>
      </text>
    </comment>
    <comment ref="B36" authorId="0" shapeId="0" xr:uid="{00000000-0006-0000-0500-00001E000000}">
      <text>
        <r>
          <rPr>
            <b/>
            <sz val="10"/>
            <color indexed="81"/>
            <rFont val="Arial"/>
            <family val="2"/>
          </rPr>
          <t xml:space="preserve">Explanation:
</t>
        </r>
        <r>
          <rPr>
            <sz val="10"/>
            <color indexed="81"/>
            <rFont val="Arial"/>
            <family val="2"/>
          </rPr>
          <t xml:space="preserve">
If you hired staff, whether full time or part time, then this is where you can reflect the amount of money you spent each month on staff salaries, national insurance contributions and staff pensions etc.</t>
        </r>
      </text>
    </comment>
    <comment ref="B37" authorId="0" shapeId="0" xr:uid="{00000000-0006-0000-0500-00001F000000}">
      <text>
        <r>
          <rPr>
            <b/>
            <sz val="10"/>
            <color indexed="81"/>
            <rFont val="Arial"/>
            <family val="2"/>
          </rPr>
          <t xml:space="preserve">Explanation:
</t>
        </r>
        <r>
          <rPr>
            <sz val="10"/>
            <color indexed="81"/>
            <rFont val="Arial"/>
            <family val="2"/>
          </rPr>
          <t xml:space="preserve">This should be the monthly repayments you made on your original Start Up Loan for the last six-months (unless you have already repaid your loan in full at any time durin this period).
</t>
        </r>
      </text>
    </comment>
    <comment ref="E37" authorId="0" shapeId="0" xr:uid="{00000000-0006-0000-0500-000020000000}">
      <text>
        <r>
          <rPr>
            <sz val="11"/>
            <color indexed="8"/>
            <rFont val="Helvetica"/>
          </rPr>
          <t xml:space="preserve">Jane Cormack:
Tip:
Your monthly loan repayments should have been the same each month, unless you repaid your loan in full at any time during the last six-months. 
Simply enter the monthly amount in this first cell, and this will automatically carry it across for the remaining six-months.
</t>
        </r>
      </text>
    </comment>
    <comment ref="B38" authorId="0" shapeId="0" xr:uid="{00000000-0006-0000-0500-000021000000}">
      <text>
        <r>
          <rPr>
            <b/>
            <sz val="10"/>
            <color indexed="81"/>
            <rFont val="Arial"/>
            <family val="2"/>
          </rPr>
          <t xml:space="preserve">Explanation:
</t>
        </r>
        <r>
          <rPr>
            <sz val="10"/>
            <color indexed="81"/>
            <rFont val="Arial"/>
            <family val="2"/>
          </rPr>
          <t xml:space="preserve">
Use these fields if your business has had any other expenses or cash out-flows in the last six-months that are not covered in the above. 
Provide a description of these items in the next field.</t>
        </r>
      </text>
    </comment>
    <comment ref="B39" authorId="0" shapeId="0" xr:uid="{00000000-0006-0000-0500-000022000000}">
      <text>
        <r>
          <rPr>
            <b/>
            <sz val="10"/>
            <color indexed="81"/>
            <rFont val="Arial"/>
            <family val="2"/>
          </rPr>
          <t xml:space="preserve">Explanation:
</t>
        </r>
        <r>
          <rPr>
            <sz val="10"/>
            <color indexed="81"/>
            <rFont val="Arial"/>
            <family val="2"/>
          </rPr>
          <t xml:space="preserve">
Use these fields if your business has had any other expenses or cash out-flows in the last six-months that are not covered in the above. 
Provide a description of these items in the next field.</t>
        </r>
      </text>
    </comment>
    <comment ref="B40" authorId="0" shapeId="0" xr:uid="{00000000-0006-0000-0500-000023000000}">
      <text>
        <r>
          <rPr>
            <b/>
            <sz val="10"/>
            <color indexed="81"/>
            <rFont val="Arial"/>
            <family val="2"/>
          </rPr>
          <t xml:space="preserve">Explanation:
</t>
        </r>
        <r>
          <rPr>
            <sz val="10"/>
            <color indexed="81"/>
            <rFont val="Arial"/>
            <family val="2"/>
          </rPr>
          <t xml:space="preserve">
Use these fields if your business has had any other expenses or cash out-flows in the last six-months that are not covered in the above. 
Provide a description of these items in the next field.</t>
        </r>
      </text>
    </comment>
    <comment ref="B41" authorId="0" shapeId="0" xr:uid="{00000000-0006-0000-0500-000024000000}">
      <text>
        <r>
          <rPr>
            <b/>
            <sz val="10"/>
            <color indexed="81"/>
            <rFont val="Arial"/>
            <family val="2"/>
          </rPr>
          <t xml:space="preserve">Explanation:
</t>
        </r>
        <r>
          <rPr>
            <sz val="10"/>
            <color indexed="81"/>
            <rFont val="Arial"/>
            <family val="2"/>
          </rPr>
          <t xml:space="preserve">
Use these fields if your business has had any other expenses or cash out-flows in the last six-months that are not covered in the above. 
Provide a description of these items in the next field.</t>
        </r>
      </text>
    </comment>
    <comment ref="B42" authorId="0" shapeId="0" xr:uid="{00000000-0006-0000-0500-000025000000}">
      <text>
        <r>
          <rPr>
            <b/>
            <sz val="10"/>
            <color indexed="81"/>
            <rFont val="Arial"/>
            <family val="2"/>
          </rPr>
          <t xml:space="preserve">Explanation:
</t>
        </r>
        <r>
          <rPr>
            <sz val="10"/>
            <color indexed="81"/>
            <rFont val="Arial"/>
            <family val="2"/>
          </rPr>
          <t xml:space="preserve">
Use these fields if your business has had any other expenses or cash out-flows in the last six-months that are not covered in the above. 
Provide a description of these items in the next field.</t>
        </r>
      </text>
    </comment>
    <comment ref="B43" authorId="0" shapeId="0" xr:uid="{00000000-0006-0000-0500-000026000000}">
      <text>
        <r>
          <rPr>
            <b/>
            <sz val="10"/>
            <color indexed="81"/>
            <rFont val="Arial"/>
            <family val="2"/>
          </rPr>
          <t>Explanation:</t>
        </r>
        <r>
          <rPr>
            <sz val="10"/>
            <color indexed="81"/>
            <rFont val="Arial"/>
            <family val="2"/>
          </rPr>
          <t xml:space="preserve">
Your total cash out-flow is made up of all your expenses from the last six-months added together.</t>
        </r>
      </text>
    </comment>
    <comment ref="C45" authorId="0" shapeId="0" xr:uid="{00000000-0006-0000-0500-000027000000}">
      <text>
        <r>
          <rPr>
            <b/>
            <sz val="10"/>
            <color indexed="81"/>
            <rFont val="Arial"/>
            <family val="2"/>
          </rPr>
          <t xml:space="preserve">Explanation:
</t>
        </r>
        <r>
          <rPr>
            <sz val="10"/>
            <color indexed="81"/>
            <rFont val="Arial"/>
            <family val="2"/>
          </rPr>
          <t>Your net cash flow tells you the difference between what came into your business and what went out of your business over the last six-months.</t>
        </r>
      </text>
    </comment>
    <comment ref="C47" authorId="0" shapeId="0" xr:uid="{00000000-0006-0000-0500-000028000000}">
      <text>
        <r>
          <rPr>
            <b/>
            <sz val="10"/>
            <color indexed="81"/>
            <rFont val="Arial"/>
            <family val="2"/>
          </rPr>
          <t xml:space="preserve">Explanation:
</t>
        </r>
        <r>
          <rPr>
            <sz val="10"/>
            <color indexed="81"/>
            <rFont val="Arial"/>
            <family val="2"/>
          </rPr>
          <t xml:space="preserve">This is the amount of money that you had available for your business at the start of each month. You'll see this number will auto-update for each month, based on the previous months' cash flow.
</t>
        </r>
      </text>
    </comment>
    <comment ref="D47" authorId="0" shapeId="0" xr:uid="{00000000-0006-0000-0500-000029000000}">
      <text>
        <r>
          <rPr>
            <b/>
            <sz val="10"/>
            <color indexed="81"/>
            <rFont val="Arial"/>
            <family val="2"/>
          </rPr>
          <t>Explanation:</t>
        </r>
        <r>
          <rPr>
            <sz val="10"/>
            <color indexed="81"/>
            <rFont val="Arial"/>
            <family val="2"/>
          </rPr>
          <t xml:space="preserve">
Use this field to insert your balance on your business account at the start of month one (six-months ago). 
For example, if six months ago was September 2017, you should insert your business account balance at the start of that day into this cell.You can review your business bank accounts for help working this out.</t>
        </r>
      </text>
    </comment>
    <comment ref="C49" authorId="0" shapeId="0" xr:uid="{00000000-0006-0000-0500-00002A000000}">
      <text>
        <r>
          <rPr>
            <b/>
            <sz val="10"/>
            <color indexed="81"/>
            <rFont val="Arial"/>
            <family val="2"/>
          </rPr>
          <t xml:space="preserve">Explanation:
</t>
        </r>
        <r>
          <rPr>
            <sz val="10"/>
            <color indexed="81"/>
            <rFont val="Arial"/>
            <family val="2"/>
          </rPr>
          <t xml:space="preserve">This is your anticipated financial position at the end of each month, once you have brought in all your revenue, paid all your expenses and balanced your books. 
This figure is calculated by adding together whatever money is recorded in your net cash flow for a particular month with the opening balance at the start of that month.
</t>
        </r>
      </text>
    </comment>
    <comment ref="B52" authorId="0" shapeId="0" xr:uid="{00000000-0006-0000-0500-00002B000000}">
      <text>
        <r>
          <rPr>
            <b/>
            <sz val="10"/>
            <color indexed="81"/>
            <rFont val="Arial"/>
            <family val="2"/>
          </rPr>
          <t xml:space="preserve">Explanation:
</t>
        </r>
        <r>
          <rPr>
            <sz val="10"/>
            <color indexed="81"/>
            <rFont val="Arial"/>
            <family val="2"/>
          </rPr>
          <t xml:space="preserve">
This is a good place to write any notes that you want your Business Adviser to take into account when reviewing your Actual Cash Flows.
This might be if something needs further explanation or if you want to more clearly reference a figure back to something in your Business Plan.</t>
        </r>
      </text>
    </comment>
  </commentList>
</comments>
</file>

<file path=xl/sharedStrings.xml><?xml version="1.0" encoding="utf-8"?>
<sst xmlns="http://schemas.openxmlformats.org/spreadsheetml/2006/main" count="267" uniqueCount="207">
  <si>
    <t>January</t>
  </si>
  <si>
    <t>February</t>
  </si>
  <si>
    <t>March</t>
  </si>
  <si>
    <t>April</t>
  </si>
  <si>
    <t>May</t>
  </si>
  <si>
    <t>June</t>
  </si>
  <si>
    <t>July</t>
  </si>
  <si>
    <t>August</t>
  </si>
  <si>
    <t>September</t>
  </si>
  <si>
    <t>October</t>
  </si>
  <si>
    <t>November</t>
  </si>
  <si>
    <t>December</t>
  </si>
  <si>
    <t xml:space="preserve">Пам'ятка щодо заповнення бізнес-плану </t>
  </si>
  <si>
    <t xml:space="preserve"> У цьому документі  є три вкладки, які необхідно заповнити як частину вашої заявки на отримання гранту 
 У верхній частині кожної вкладки ви знайдете опис кожного із шаблонів з порадами щодо їх заповнення
 Дані шаблони створені для оформлення бізнес-плану при наданні заявки на отримання гранту. При оцінювання бізнес-плану ми будемо орієнтуватися на надані Вами дані, тому, будь ласка, уважно перевірте інформацію перед відправкою. Після отримання заявки виправлення не допускаються.
Нарешті, не забудьте зберегти свій документ під час його заповнення шаблонів.</t>
  </si>
  <si>
    <t>ПОРАДИ ЩОДО ЗАПОВНЕННЯ ШАБЛОНУ</t>
  </si>
  <si>
    <t>*</t>
  </si>
  <si>
    <t>Шаблон розроблений таким чином, щоб бути зручним у заповненні.  При заповненні вкладок уважно дотримуйтесь інструкцій та заповнюйте їх у відповідності  зі своїм проєктом. Для заповнення  просто введіть свої цифри в клітинки білого кольору на шаблонах,  клітинки світло-блакитного кольору будуть автоматично обчислюватися на підставі ваших даних.</t>
  </si>
  <si>
    <t>Якщо ви хочете побачити, яка формула використовується для обчислення будь-якої з синіх клітинок, або дізнатися, які клітинки використовуються в обчисленні, просто клацніть клітинку, і формула відобразиться в рядку формул у верхній частині сторінки;</t>
  </si>
  <si>
    <t>Якщо будь-яке з введених вами чисел призведе до від’ємного результату, цей від’ємний результат буде відображено червоним кольором, щоб привернути вашу увагу. Звичайно  ви хочете уникнути   негативних підсумків, тому подумайте, що ви можете змінити, щоб цього досягти.</t>
  </si>
  <si>
    <t>У шаблонах перераховано ряд поширених параметрів, але вони можуть не в повному обясязі бути застосовані  для вашого бізнесу. Додавайте елементи, які необхідні для розкриття діяльності вашого підприємства;</t>
  </si>
  <si>
    <t>Усі введені значення мають бути в гривнях з врахуванням ПДВ;</t>
  </si>
  <si>
    <t xml:space="preserve">Використовуйте поле для коментарів у нижній частині шаблонів, щоб пояснити будь-які зроблені вами припущення або примітки, на які б ви хотіли звернути увагу </t>
  </si>
  <si>
    <t xml:space="preserve">Ви можете отримати консультацію щодо заповнення бізнес-плану звернувшись до онлайн-підтримки в Telegram через чат-бот Державної служби зайнятості  @DCZWorknowbbot  </t>
  </si>
  <si>
    <t>Поради щодо використання Excel</t>
  </si>
  <si>
    <t>Якщо вам потрібно перейти до наступного рядка  або створити іншу точку в тій самій клітинці, натисніть і утримуйте клавішу Alt і один раз клацніть клавішу Enter. Це буде вкладкою вниз до наступного рядка, але ви залишитеся в тій же клітинці. Щоб зберегти зміни, внесені в комірку, натисніть Enter, коли закінчите. Не натискайте Esc, оскільки це видалить ваші зміни.
Якщо вам потрібно відредагувати клітинку, не видаляючи текст, який ви вже ввели, спочатку виділіть клітинку та клацніть у рядку формул 
Якщо вам потрібна додаткова допомога з використанням Excel, перегляньте нашу вкладку Поради щодо Excel</t>
  </si>
  <si>
    <t>Опис проєкту</t>
  </si>
  <si>
    <t>Назва суб'єкта діяльності/ФОП/ПІБ заявника (для фізичних осіб)</t>
  </si>
  <si>
    <t>Регіон:</t>
  </si>
  <si>
    <t xml:space="preserve">Бізнес-план має містити  детальний опис бізнес процесів </t>
  </si>
  <si>
    <t>Заповнення всіх вкладок необхідно для захисту бізнес-плану та отримення гранту</t>
  </si>
  <si>
    <t>Будь ласка, заповніть кожне поле, використовуючи запитання, підказки та приклади, як орієнтир для деталізації інформації, яка потрібна для прйняття рішень</t>
  </si>
  <si>
    <r>
      <t>1.</t>
    </r>
    <r>
      <rPr>
        <sz val="14"/>
        <color rgb="FFFFFFFF"/>
        <rFont val="Arial"/>
        <family val="2"/>
        <scheme val="minor"/>
      </rPr>
      <t xml:space="preserve"> Бізнес та </t>
    </r>
    <r>
      <rPr>
        <b/>
        <sz val="14"/>
        <color rgb="FFFFFFFF"/>
        <rFont val="Arial"/>
        <family val="2"/>
      </rPr>
      <t>Бізнес-ідея</t>
    </r>
  </si>
  <si>
    <t>Пояснення</t>
  </si>
  <si>
    <t>Опишить бізнес-ідею:</t>
  </si>
  <si>
    <t>описується організація бізнесу;
вказуються основні переваги бізнес-ідеї;
при необхідності зазначаються додаткова інформація щодо організації бізнесу
вказується, чи є досвід роботи за даним напрямком</t>
  </si>
  <si>
    <t xml:space="preserve">Цілі </t>
  </si>
  <si>
    <t>В поточному році</t>
  </si>
  <si>
    <t xml:space="preserve">цілі мають бути вказані у форматі SMART: конкретними, вимірними, досяжними, реалістичними та обмеженими в часі
</t>
  </si>
  <si>
    <t>Середньострокові (1-3роки)</t>
  </si>
  <si>
    <t>Сума вашого гранту</t>
  </si>
  <si>
    <t>Опишіть, як ви будете використовувати свій грант і як це допоможе вам досягнути ваших цілей:</t>
  </si>
  <si>
    <t xml:space="preserve">Стаття витрат </t>
  </si>
  <si>
    <t>Сума  (грн)</t>
  </si>
  <si>
    <t>Обгрунтування</t>
  </si>
  <si>
    <t>детально опишить використання грантових коштів (всі витрати суми гранту)</t>
  </si>
  <si>
    <t>Разом</t>
  </si>
  <si>
    <t>деталі</t>
  </si>
  <si>
    <t xml:space="preserve">
Коротко опишіть своїх цільових клієнтів:</t>
  </si>
  <si>
    <t>опишіть цільову аудиторію споживачів ваших товарів/послуг. Проаналізуйте, за можливості, їх купівельну спроможність</t>
  </si>
  <si>
    <t>Які потреби або проблеми клієнта вирішують ваші продукти та/або послуги</t>
  </si>
  <si>
    <t>чому клієнти мають купувати саме ваші товари/послуги</t>
  </si>
  <si>
    <t>Поясніть свій підхід до ціноутворення товарів та/або послуг:</t>
  </si>
  <si>
    <t xml:space="preserve">Аналіз ринку </t>
  </si>
  <si>
    <t xml:space="preserve">Необхідно охарактеризувати наступні моменти:
- охарактеризуйте, де ви збираєтеся реалізовувати ваш товар/послугу, і який потенційний розмір/можливість ринку;
- охарактеризуйте  ваших ключових конкурентів, підкресліть їхні сильні та слабкі сторони та визначте унікальні переваги вашої власної пропозиції;
- чітко опишіть свою цільову групу покупців, її мотивацію для «купівлі» саме у вас та будь-які інші ключові моменти, які можуть допомогти вам збільшити чисельність своїх клієнтів 
</t>
  </si>
  <si>
    <t>Зазначте переваги вашого бізнесу від бізнесу конкурентів</t>
  </si>
  <si>
    <t>Ваші переваги</t>
  </si>
  <si>
    <t>Ваші недоліки</t>
  </si>
  <si>
    <t xml:space="preserve">Поточні або майбутні можливості: </t>
  </si>
  <si>
    <t xml:space="preserve"> Поточні або майбутні загрози:</t>
  </si>
  <si>
    <t>Як ви просуваєте/будете просувати свій бізнес?</t>
  </si>
  <si>
    <t xml:space="preserve">Веб-сайт 
·   Веб-сайт (для електронної торгівлі)
·   Реклама (онлайн)
·   Реклама (друк,інше)
·   Маркетинг у пошукових системах
·   Соц.медіа
·   Торгові точки
·   Події та виставки
·   Інший
</t>
  </si>
  <si>
    <t>Loan calculator</t>
  </si>
  <si>
    <r>
      <rPr>
        <b/>
        <sz val="14"/>
        <color rgb="FF142855"/>
        <rFont val="Arial"/>
        <family val="2"/>
      </rPr>
      <t>INSTRUCTIONS</t>
    </r>
    <r>
      <rPr>
        <b/>
        <sz val="10"/>
        <color rgb="FF142855"/>
        <rFont val="Arial"/>
        <family val="2"/>
      </rPr>
      <t xml:space="preserve">
</t>
    </r>
    <r>
      <rPr>
        <sz val="11"/>
        <color rgb="FF142855"/>
        <rFont val="Arial"/>
        <family val="2"/>
      </rPr>
      <t>Only complete fields</t>
    </r>
    <r>
      <rPr>
        <b/>
        <sz val="11"/>
        <color rgb="FF142855"/>
        <rFont val="Arial"/>
        <family val="2"/>
      </rPr>
      <t xml:space="preserve"> E10, E12 and E13. If you have a Capital Repayment Holiday, complete the Capital Repayment section.</t>
    </r>
    <r>
      <rPr>
        <sz val="11"/>
        <color rgb="FF142855"/>
        <rFont val="Arial"/>
        <family val="2"/>
      </rPr>
      <t xml:space="preserve">
1. Fill in loan value
2. Fill in loan term
3. All other fields will automatically populate
4. Scroll down to the table below to see the repayments after the CRH.
5. Go to the CFF (tab below)
6. Loan repayment row on the CFF has been automatically populated.</t>
    </r>
  </si>
  <si>
    <t>Key:</t>
  </si>
  <si>
    <t>Enter values</t>
  </si>
  <si>
    <t>Capital Repayment Holiday</t>
  </si>
  <si>
    <t>Loan amount</t>
  </si>
  <si>
    <t>Do you have a CRH?</t>
  </si>
  <si>
    <t>Annual interest rate</t>
  </si>
  <si>
    <t>No</t>
  </si>
  <si>
    <t>Yes</t>
  </si>
  <si>
    <t>Loan period in months</t>
  </si>
  <si>
    <t>Monthly payment</t>
  </si>
  <si>
    <t>Number of payments</t>
  </si>
  <si>
    <t>Total interest</t>
  </si>
  <si>
    <t>Payment for CRH Period</t>
  </si>
  <si>
    <t>Total cost of loan</t>
  </si>
  <si>
    <t>No.</t>
  </si>
  <si>
    <t>Payment
Date</t>
  </si>
  <si>
    <t>Beginning
Balance</t>
  </si>
  <si>
    <t>Payment</t>
  </si>
  <si>
    <t>Principal</t>
  </si>
  <si>
    <t>Interest</t>
  </si>
  <si>
    <t>Ending
Balance</t>
  </si>
  <si>
    <t>План надходжень та витрат на 36 місяців</t>
  </si>
  <si>
    <t>Назва суб'єкта діяльності/ФОП/ПІБ заявника (для фізичних осіб):</t>
  </si>
  <si>
    <t>Прогноз грошових потоків  — це оцінка грошей, які ви очікуєте залучити та виплатити протягом наступних 12 кварталів (36 місяців або 3 роки). Важливо, що він повинен відображати всю діяльність, яку ви описали у своєму бізнес-плані. Аналіз і прогнозування грошових потоків дозволяє прораховувати прогнозні результати вашої підприємницької діяльності. Необхідно враховувати, що дані вказуються за кожний квартал окремо (наростаючим підсумком в межах окремого періоду-кварталу). Дані за 4 квартали не підсумовуються.</t>
  </si>
  <si>
    <t>Увага:</t>
  </si>
  <si>
    <t>ці клітинки розраховуються автоматично, редагувати не треба</t>
  </si>
  <si>
    <t>в ці клітинки необхідно внести свої дані для здійснення розрахунку</t>
  </si>
  <si>
    <t>Сума гранту, грн.</t>
  </si>
  <si>
    <t>Період надання гранту, квартали</t>
  </si>
  <si>
    <t>Статті надходжень</t>
  </si>
  <si>
    <t>Всього</t>
  </si>
  <si>
    <t>Розмір гранту</t>
  </si>
  <si>
    <t>н/д</t>
  </si>
  <si>
    <t>надходження від реалізації товарів/послуг</t>
  </si>
  <si>
    <t>Всього надходжень</t>
  </si>
  <si>
    <t>Статі витрат пов'язані з реалізацією проєкту</t>
  </si>
  <si>
    <t>Опис (в разі необхідності)</t>
  </si>
  <si>
    <t xml:space="preserve">Залишок коштів/переплат на дату початку </t>
  </si>
  <si>
    <t>Витрати, пов'язані з реалізацію продукції/надання послуг</t>
  </si>
  <si>
    <t>Придбання майна для здійснення діяльності</t>
  </si>
  <si>
    <t xml:space="preserve">Витрати на оренду </t>
  </si>
  <si>
    <t>Комунальні послуги (газ, світло, вода)</t>
  </si>
  <si>
    <t>Страхування</t>
  </si>
  <si>
    <t>Телефон та інтернет</t>
  </si>
  <si>
    <t>Маркетинг та реклама</t>
  </si>
  <si>
    <t>Всього витрати на оплату праці</t>
  </si>
  <si>
    <t>Заробітна плата заявника (для ФОП)</t>
  </si>
  <si>
    <t>Оплата праці працівників</t>
  </si>
  <si>
    <t>Повернення гранту</t>
  </si>
  <si>
    <t>Сплата податків і зборів</t>
  </si>
  <si>
    <t>Всього витрати</t>
  </si>
  <si>
    <t>Ваш чистий дохід</t>
  </si>
  <si>
    <t>Перехідний залишок коштів</t>
  </si>
  <si>
    <t xml:space="preserve">Залишок коштів всього, грн. </t>
  </si>
  <si>
    <t>Stress test at 10% reduction in revenue</t>
  </si>
  <si>
    <t>Stress test at 15% reduction in revenue</t>
  </si>
  <si>
    <t>Stress test at 20% reduction in revenue</t>
  </si>
  <si>
    <t>Ваші нотатки та коментарі</t>
  </si>
  <si>
    <t>Використайте це місце для пояснень будь-якої необхідної інформації, яку ви вказали вище при заповненні полів.</t>
  </si>
  <si>
    <t>ACTUAL CASH FLOWS: SIX-MONTHS</t>
  </si>
  <si>
    <t>Enter your full name</t>
  </si>
  <si>
    <t>Enter your company name</t>
  </si>
  <si>
    <t>These cells auto-calculate and are locked so you can't edit them.</t>
  </si>
  <si>
    <t>Enter date</t>
  </si>
  <si>
    <t>Insert your own text/numbers into these cells as relevant.</t>
  </si>
  <si>
    <t>Select your starting month:</t>
  </si>
  <si>
    <t>MONTHS</t>
  </si>
  <si>
    <t>Cash in-flows</t>
  </si>
  <si>
    <t>Description (as required)</t>
  </si>
  <si>
    <t>Starting point</t>
  </si>
  <si>
    <t>TOTAL</t>
  </si>
  <si>
    <t>Total sales revenue</t>
  </si>
  <si>
    <t>Sources of investment</t>
  </si>
  <si>
    <t>Debt-based finance</t>
  </si>
  <si>
    <t>Enter other</t>
  </si>
  <si>
    <t>Total cash in-flows (A)</t>
  </si>
  <si>
    <t>Cash out-flows</t>
  </si>
  <si>
    <t>Cost of sales</t>
  </si>
  <si>
    <t>Rent or premises costs</t>
  </si>
  <si>
    <t>Business rates for your business premises</t>
  </si>
  <si>
    <t>Utilities (gas, electricity, water)</t>
  </si>
  <si>
    <t>Insurance</t>
  </si>
  <si>
    <t>Telephone and internet</t>
  </si>
  <si>
    <t>Marketing and advertising expenses</t>
  </si>
  <si>
    <t>Vehicle running costs</t>
  </si>
  <si>
    <t>Equipment purchase or leasing</t>
  </si>
  <si>
    <t>Postage, printing, stationery</t>
  </si>
  <si>
    <t>Transport and delivery</t>
  </si>
  <si>
    <t>Professional fees (legal, accounting etc.)</t>
  </si>
  <si>
    <t xml:space="preserve">Your salary </t>
  </si>
  <si>
    <t>n/a</t>
  </si>
  <si>
    <t>Staff costs</t>
  </si>
  <si>
    <t>Start Up Loan monthly repayment*</t>
  </si>
  <si>
    <t>Total cash out-flows (B)</t>
  </si>
  <si>
    <t>Your net cash flow (A-B)</t>
  </si>
  <si>
    <t>Your monthly opening business bank account balance</t>
  </si>
  <si>
    <t>Your closing cash position</t>
  </si>
  <si>
    <t>YOUR NOTES OR COMMENTARY</t>
  </si>
  <si>
    <t>Use this space to explain any of the information you have provided in the fields above.</t>
  </si>
  <si>
    <t>Name:</t>
  </si>
  <si>
    <t>Company Name:</t>
  </si>
  <si>
    <t>Application Number:</t>
  </si>
  <si>
    <t>Excel Tips</t>
  </si>
  <si>
    <t>If you need to go to the next line in a cell or create another bullet point in the same cell, press and hold the Alt key and click the Enter key once (Control key, option key and return key for mac users). This will tab down to the next line but you will remain in the same cell. To save the changes you have made to the cell, press Enter once you are finished. Do not press Esc as this will delete your changes.</t>
  </si>
  <si>
    <r>
      <t>If you need to edit a cell without deleting any of the text you have already typed in,</t>
    </r>
    <r>
      <rPr>
        <b/>
        <sz val="11"/>
        <color rgb="FF142855"/>
        <rFont val="Arial"/>
        <family val="2"/>
        <scheme val="minor"/>
      </rPr>
      <t xml:space="preserve"> </t>
    </r>
    <r>
      <rPr>
        <sz val="11"/>
        <color rgb="FF142855"/>
        <rFont val="Arial"/>
        <family val="2"/>
        <scheme val="minor"/>
      </rPr>
      <t>first select the cell and click in the formula bar (shown in screenshot below)</t>
    </r>
  </si>
  <si>
    <t>Wherever you click in the function box, that is where your curser will appear and you will be able to add text. Please see an example below.</t>
  </si>
  <si>
    <t>We have tried to size the answer cells appropriately so you don't have to make any changes. If, however, the paragraph you are writing is long and the text begins to go outside of the cell boundaries, expand the formula bar by hovering over the bottom line of the formula bar until the double headed arrow appears. Click and drag the arrow down and the formular bar will be expanded as shown below. Click Enter once you have completed the paragraph.</t>
  </si>
  <si>
    <t>Once you have expanded the formula bar and you are happy with the content of the cell, expand the row by clicking and dragging the row separator as shown below. Press enter to save your changes in the cell.</t>
  </si>
  <si>
    <t>To view comments on the spreadsheet, click review at the top middle of the ribbon. Next, click show comments. You should be able to move through the comments by clicking next comment or previous comment.</t>
  </si>
  <si>
    <t>м.Київ</t>
  </si>
  <si>
    <t xml:space="preserve"> </t>
  </si>
  <si>
    <t>Орловський Ростислав, Харитонюк Євгенія</t>
  </si>
  <si>
    <t>Кафе є розповсюдженим закладом, у Києві їх доволі багато і вони складають значну конкуренцію, тому необхідно мати характерну особливість, за яку відвідувачі вирішуть йти саме у наше кафе.  Непоганим варіантом є створення кафе, де вас всюди супроводжуватимуть коти, милі пухнасті створіння, яких можна погладити і відчувати себе наче вдома. Такі заклади вперше з'явилися у Японії, поширилися територією Азії та згодом заполонили Європу. Найбільша проблема таких закладів - це неетичне використання тварин, коли їм не надають належні умови проживання і вони змушені весь час перебувати у стані стресу без належного відпочинку. Саме тому ми вирішили модифікувати ідею, перевести у частково волонтерське русло. Ми будемо брати котів, що готові до спілкування із людьми, але не мають власної родини, відвідувачі зможуть подарувати коту трохи родинного тепла, а за бажанням й подарувати йому домівку.</t>
  </si>
  <si>
    <t>Їжа, засоби гігієни та іграшки з обладнанням для котів</t>
  </si>
  <si>
    <t>Хімія для прибирання закладу і миття посуду</t>
  </si>
  <si>
    <t>Закупівля продуктів та напівфабрикатів для меню</t>
  </si>
  <si>
    <t>Заробітня плата</t>
  </si>
  <si>
    <t>Оренда приміщення</t>
  </si>
  <si>
    <t>Котам необхідно придбати сухий та вологий корми, наповнювачі для лотків, шампуні та засоби для зменшення линяння, іграшки, переноски, лежанки, конструкції для побуту котів(вежі для гострення кігтів, навічні полички для ігор та будиночки різного виду)</t>
  </si>
  <si>
    <t>Універсальні засоби для миття поверхонь та миття посуду</t>
  </si>
  <si>
    <t>Наша цільова аудиторія складається з любителів котів, кави, компаній що прагнуть до нових вражень, люди з будь-яким сімейним станом, особливо самотні чи сім'ї з дітьми. Мають середній та вище середнього заробіток. Вік 16-45 років. Мешканці Києву та околиць Києва.</t>
  </si>
  <si>
    <t>Ціни формуються на основі цін конкурентів та собівартості товарів, з невеликою націнкою через утримання котів. Загалом щоб відбити витрати на котів майже не потрібно робити націнку, вона складатиме приблизно 1-3 грн на позицію з меню.</t>
  </si>
  <si>
    <t>Наш бізнес вирішує потребу місцевого населення у каві, як у форматі ToGo, так і у звичному часопроводженні у закладі. Легкі сніданки або ланчі в кафе. Заходи компанії друзів, побачення та ділові зустрічі між невеликою групою осіб, відпочинок людей будь-якого сімейного стану у команії котів. Допомагає знайти чотирилапого пухнастого друга.</t>
  </si>
  <si>
    <t>Наша цільова аудиторія це ціле місто, усі, хто бажає мати компанію із котами, тому ми обрали місце неделако від двох станцій метро. Наш формат заволікає відвідувачів ідеєю компанії із котами, а не тільки можливістю пообідати чи провести час із друзями у кафе. До того ж ми допомагаємо знайти дім нашим вусатим друзям, що позитивно відгукується на репутації і популярності закладу.</t>
  </si>
  <si>
    <t>Котяча компанія. Ми знаходимося близько до метро. Поряд парк. Недалеко до центру. Бізнес, що має волонтерські цілі.</t>
  </si>
  <si>
    <t>Санітарія: котів потрібно весь час обробляти спеціальними шампунями та вичісувати. Невелика націнка через потребу утримувати котів(зменшуватиметься із зростанням кількості клієнтів). Непопулярний район.</t>
  </si>
  <si>
    <t>Санітарні установи. Розширення бізнесу конкурентів. Поява більшої кількості котокафе. Рух екоактивістів(насправді наш бізнес не заборонений законом і не несе травми тваринам)</t>
  </si>
  <si>
    <t>Ми обрали точку із малою кількістю конкурентів. До того ж наші конкуренти мають інший формат: перші два продають каву, легкі закуски і солодоші у форматі ToGo, другий конкурент займається швидше ресторанною справою, готуючи національні страви, третій ж є фуд-кортом і готує напої зі стравами італійської кухні.(Кафе "Bon Appetit" і кафе "COFFECHAI",  кафе "Нагірний", фуд-корт CAFFE DEL PASSO).  Існує конкурент у м.Київ, він знаходиться на іншому кінці міста. Він займається цією справою близько року і його бізнес є повністю аналогічним нашому, вони навіть залучені у волонтерський рух із пошуку господаря для безпритульних тварин.</t>
  </si>
  <si>
    <t>Продаж кави із компанією котів. Реклама зоотоварів в закладі та соцмережах.</t>
  </si>
  <si>
    <t>Просування нашого бізнесу буде проходити шляхом реклами у соц-мережах ( Інстаграм, Фейсбук), де СММ-менеджер буде вести сторінку, а саме: Виставляти фото закладу, котів, страв та напоїв, тощо, рекламувати наш сервіс та можливість забрати котиків, закликати прийти до нас відвідувачів. Також буде реалізовано сайт для нашого кафе, де також окрім можливості замовити собі щось, буде інформація про кафе ( вакансії, про программу притулку, котів, тощо).</t>
  </si>
  <si>
    <t>Охорона, пожежна безпека, аптечка</t>
  </si>
  <si>
    <t>Місяці періоду реалізації бізнес-плану</t>
  </si>
  <si>
    <t xml:space="preserve">2. Цільова аудиторія </t>
  </si>
  <si>
    <r>
      <t>3.</t>
    </r>
    <r>
      <rPr>
        <sz val="14"/>
        <color rgb="FFFFFFFF"/>
        <rFont val="Arial"/>
        <family val="2"/>
        <scheme val="minor"/>
      </rPr>
      <t xml:space="preserve"> </t>
    </r>
    <r>
      <rPr>
        <b/>
        <sz val="14"/>
        <color rgb="FFFFFFFF"/>
        <rFont val="Arial"/>
        <family val="2"/>
      </rPr>
      <t>Ринок та конкуренція</t>
    </r>
  </si>
  <si>
    <r>
      <t>4.</t>
    </r>
    <r>
      <rPr>
        <sz val="14"/>
        <color rgb="FFFFFFFF"/>
        <rFont val="Arial"/>
        <family val="2"/>
        <scheme val="minor"/>
      </rPr>
      <t xml:space="preserve"> </t>
    </r>
    <r>
      <rPr>
        <b/>
        <sz val="14"/>
        <color rgb="FFFFFFFF"/>
        <rFont val="Arial"/>
        <family val="2"/>
      </rPr>
      <t>Ваші плани продажів і маркетингу</t>
    </r>
  </si>
  <si>
    <t>Витрати на розхідники для кухні та бару, продукти</t>
  </si>
  <si>
    <t>Додаткові доходи від годування котиків, реклами товарів</t>
  </si>
  <si>
    <t>Витрати на утримання та годування котів</t>
  </si>
  <si>
    <t>Досягти чистого прибутку 400тис грн на місяць. Розпіарити сторінку кафе в Instagram до 5тис підписників, налагодити співпрацю із рекламодавцями, які продають/виробляють зоотовари й отримувати від реклами від 5% від чистого прибутку. Знаходити притулок принаймні одному коту на місяць через прямий контакт із відвідувачами у кафе, а також виставлені фото на WEB-сайті та сторінці у Instagram.</t>
  </si>
  <si>
    <t>Досягти чистого прибутку 600 тис грн/місяць, розробити власний волонтерський рух з фондом, що збиратиме на потреби безпритульних тварин від 50тис грн/міс . Переїхати у більше приміщення та збільшити обсяг котів на утриманні до 20. Розробити власний мерч(форма, посуд, принти на меблях та товари для відвідувачів: футболки, чашки, аксесуари до  зовнішнього вигляду)</t>
  </si>
  <si>
    <t>1 адміністратор, 2 кухарі, 2 офіціанти, 2 барист</t>
  </si>
  <si>
    <t>Комунальні послуги</t>
  </si>
  <si>
    <t>Закупівля обладнання для кухні та залу</t>
  </si>
  <si>
    <t>Робочі поверхні, мийка, ножі, тарілки, термінал для оплати, столи, вивіска з меню, тощо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</si>
</sst>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5" formatCode="#,##0\ &quot;₴&quot;;\-#,##0\ &quot;₴&quot;"/>
    <numFmt numFmtId="44" formatCode="_-* #,##0.00\ &quot;₴&quot;_-;\-* #,##0.00\ &quot;₴&quot;_-;_-* &quot;-&quot;??\ &quot;₴&quot;_-;_-@_-"/>
    <numFmt numFmtId="43" formatCode="_-* #,##0.00_-;\-* #,##0.00_-;_-* &quot;-&quot;??_-;_-@_-"/>
    <numFmt numFmtId="164" formatCode="&quot;£&quot;#,##0;[Red]\-&quot;£&quot;#,##0"/>
    <numFmt numFmtId="165" formatCode="_-&quot;£&quot;* #,##0.00_-;\-&quot;£&quot;* #,##0.00_-;_-&quot;£&quot;* &quot;-&quot;??_-;_-@_-"/>
    <numFmt numFmtId="166" formatCode="_-* #,##0_-;\-* #,##0_-;_-* &quot;-&quot;??_-;_-@_-"/>
    <numFmt numFmtId="167" formatCode="&quot;£&quot;#,##0.00"/>
    <numFmt numFmtId="168" formatCode="[$£-809]#,##0;&quot;-&quot;[$£-809]#,##0"/>
    <numFmt numFmtId="169" formatCode="_-* #,##0\ _₴_-;\-* #,##0\ _₴_-;_-* &quot;-&quot;\ _₴_-;_-@_-"/>
    <numFmt numFmtId="170" formatCode="#,##0\ &quot;₴&quot;"/>
    <numFmt numFmtId="171" formatCode="_-* #,##0.00\ [$₴-422]_-;\-* #,##0.00\ [$₴-422]_-;_-* &quot;-&quot;??\ [$₴-422]_-;_-@_-"/>
  </numFmts>
  <fonts count="68"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b/>
      <sz val="11"/>
      <name val="Arial"/>
      <family val="2"/>
    </font>
    <font>
      <b/>
      <sz val="11"/>
      <color theme="1"/>
      <name val="Arial"/>
      <family val="2"/>
    </font>
    <font>
      <sz val="11"/>
      <name val="Arial"/>
      <family val="2"/>
    </font>
    <font>
      <b/>
      <sz val="16"/>
      <name val="Arial"/>
      <family val="2"/>
    </font>
    <font>
      <b/>
      <sz val="14"/>
      <name val="Arial"/>
      <family val="2"/>
    </font>
    <font>
      <b/>
      <sz val="14"/>
      <color theme="1"/>
      <name val="Arial"/>
      <family val="2"/>
    </font>
    <font>
      <b/>
      <sz val="12"/>
      <name val="Arial"/>
      <family val="2"/>
    </font>
    <font>
      <b/>
      <sz val="10"/>
      <color theme="1"/>
      <name val="Arial"/>
      <family val="2"/>
    </font>
    <font>
      <sz val="10"/>
      <color theme="1"/>
      <name val="Arial"/>
      <family val="2"/>
    </font>
    <font>
      <b/>
      <sz val="11"/>
      <color theme="0"/>
      <name val="Arial"/>
      <family val="2"/>
    </font>
    <font>
      <b/>
      <sz val="12"/>
      <color theme="0"/>
      <name val="Arial"/>
      <family val="2"/>
    </font>
    <font>
      <b/>
      <sz val="14"/>
      <color theme="0"/>
      <name val="Arial"/>
      <family val="2"/>
    </font>
    <font>
      <b/>
      <sz val="10"/>
      <color indexed="81"/>
      <name val="Arial"/>
      <family val="2"/>
    </font>
    <font>
      <sz val="10"/>
      <color indexed="81"/>
      <name val="Arial"/>
      <family val="2"/>
    </font>
    <font>
      <b/>
      <sz val="22"/>
      <name val="Arial"/>
      <family val="2"/>
    </font>
    <font>
      <b/>
      <sz val="14"/>
      <color rgb="FFFFFFFF"/>
      <name val="Arial"/>
      <family val="2"/>
    </font>
    <font>
      <sz val="14"/>
      <color rgb="FFFFFFFF"/>
      <name val="Arial"/>
      <family val="2"/>
      <scheme val="minor"/>
    </font>
    <font>
      <sz val="9"/>
      <color indexed="81"/>
      <name val="Tahoma"/>
      <family val="2"/>
    </font>
    <font>
      <sz val="16"/>
      <name val="Arial"/>
      <family val="2"/>
      <scheme val="major"/>
    </font>
    <font>
      <sz val="11"/>
      <name val="Arial"/>
      <family val="2"/>
      <scheme val="minor"/>
    </font>
    <font>
      <b/>
      <sz val="9"/>
      <color indexed="81"/>
      <name val="Tahoma"/>
      <family val="2"/>
    </font>
    <font>
      <b/>
      <sz val="10"/>
      <color theme="0"/>
      <name val="Arial"/>
      <family val="2"/>
    </font>
    <font>
      <b/>
      <sz val="14"/>
      <color rgb="FF142855"/>
      <name val="Arial"/>
      <family val="2"/>
    </font>
    <font>
      <sz val="11"/>
      <color rgb="FF142855"/>
      <name val="Arial"/>
      <family val="2"/>
    </font>
    <font>
      <sz val="11"/>
      <color theme="0"/>
      <name val="Arial"/>
      <family val="2"/>
    </font>
    <font>
      <b/>
      <sz val="18"/>
      <color rgb="FF142855"/>
      <name val="Arial"/>
      <family val="2"/>
    </font>
    <font>
      <b/>
      <sz val="22"/>
      <color rgb="FF142855"/>
      <name val="Arial"/>
      <family val="2"/>
    </font>
    <font>
      <sz val="11"/>
      <color rgb="FF002060"/>
      <name val="Arial"/>
      <family val="2"/>
    </font>
    <font>
      <b/>
      <sz val="10"/>
      <color rgb="FF142855"/>
      <name val="Arial"/>
      <family val="2"/>
    </font>
    <font>
      <b/>
      <sz val="11"/>
      <color rgb="FF142855"/>
      <name val="Arial"/>
      <family val="2"/>
    </font>
    <font>
      <b/>
      <sz val="24"/>
      <color theme="1"/>
      <name val="Arial"/>
      <family val="2"/>
      <scheme val="minor"/>
    </font>
    <font>
      <sz val="12"/>
      <color theme="1"/>
      <name val="Arial"/>
      <family val="2"/>
      <scheme val="minor"/>
    </font>
    <font>
      <sz val="15"/>
      <color rgb="FFFF0000"/>
      <name val="Arial"/>
      <family val="2"/>
      <scheme val="minor"/>
    </font>
    <font>
      <sz val="11"/>
      <color rgb="FFFF0000"/>
      <name val="Arial"/>
      <family val="2"/>
      <scheme val="minor"/>
    </font>
    <font>
      <sz val="13"/>
      <color theme="1"/>
      <name val="Arial"/>
      <family val="2"/>
      <scheme val="minor"/>
    </font>
    <font>
      <b/>
      <sz val="14"/>
      <color rgb="FF142855"/>
      <name val="Arial"/>
      <family val="2"/>
      <scheme val="minor"/>
    </font>
    <font>
      <sz val="11"/>
      <color rgb="FF142855"/>
      <name val="Arial"/>
      <family val="2"/>
      <scheme val="minor"/>
    </font>
    <font>
      <i/>
      <sz val="11"/>
      <color rgb="FF142855"/>
      <name val="Arial"/>
      <family val="2"/>
      <scheme val="minor"/>
    </font>
    <font>
      <sz val="11"/>
      <color theme="4"/>
      <name val="Arial"/>
      <family val="2"/>
      <scheme val="minor"/>
    </font>
    <font>
      <b/>
      <sz val="11"/>
      <color theme="4"/>
      <name val="Arial"/>
      <family val="2"/>
    </font>
    <font>
      <sz val="10"/>
      <color theme="4"/>
      <name val="Arial"/>
      <family val="2"/>
    </font>
    <font>
      <b/>
      <sz val="10"/>
      <color theme="4"/>
      <name val="Arial"/>
      <family val="2"/>
    </font>
    <font>
      <b/>
      <sz val="16"/>
      <color theme="4"/>
      <name val="Arial"/>
      <family val="2"/>
    </font>
    <font>
      <sz val="11"/>
      <color theme="4"/>
      <name val="Arial"/>
      <family val="2"/>
    </font>
    <font>
      <b/>
      <sz val="18"/>
      <color theme="4"/>
      <name val="Arial"/>
      <family val="2"/>
      <scheme val="minor"/>
    </font>
    <font>
      <b/>
      <sz val="9"/>
      <color rgb="FFFFFFFF"/>
      <name val="Arial"/>
      <family val="2"/>
    </font>
    <font>
      <b/>
      <sz val="12"/>
      <color rgb="FFFFFFFF"/>
      <name val="Arial"/>
      <family val="2"/>
    </font>
    <font>
      <sz val="14"/>
      <color theme="4"/>
      <name val="Arial"/>
      <family val="2"/>
      <scheme val="minor"/>
    </font>
    <font>
      <b/>
      <sz val="11"/>
      <color rgb="FF142855"/>
      <name val="Arial"/>
      <family val="2"/>
      <scheme val="minor"/>
    </font>
    <font>
      <b/>
      <sz val="16"/>
      <color theme="0"/>
      <name val="Arial"/>
      <family val="2"/>
      <scheme val="minor"/>
    </font>
    <font>
      <sz val="10"/>
      <color theme="4"/>
      <name val="Arial"/>
      <family val="2"/>
      <scheme val="minor"/>
    </font>
    <font>
      <b/>
      <sz val="14"/>
      <color theme="4"/>
      <name val="Arial"/>
      <family val="2"/>
    </font>
    <font>
      <b/>
      <sz val="22"/>
      <color theme="4"/>
      <name val="Arial"/>
      <family val="2"/>
    </font>
    <font>
      <sz val="16"/>
      <color theme="4"/>
      <name val="Arial"/>
      <family val="2"/>
    </font>
    <font>
      <b/>
      <sz val="12"/>
      <color theme="4"/>
      <name val="Arial"/>
      <family val="2"/>
    </font>
    <font>
      <sz val="11"/>
      <color indexed="8"/>
      <name val="Helvetica"/>
    </font>
    <font>
      <sz val="12"/>
      <color rgb="FF142855"/>
      <name val="Arial"/>
      <family val="2"/>
      <scheme val="minor"/>
    </font>
    <font>
      <b/>
      <sz val="18"/>
      <color rgb="FF142855"/>
      <name val="Arial"/>
      <family val="2"/>
      <scheme val="minor"/>
    </font>
    <font>
      <sz val="11"/>
      <color theme="4"/>
      <name val="Arial"/>
      <family val="2"/>
      <charset val="204"/>
      <scheme val="minor"/>
    </font>
    <font>
      <i/>
      <sz val="11"/>
      <name val="Arial"/>
      <family val="2"/>
      <scheme val="minor"/>
    </font>
    <font>
      <b/>
      <sz val="10"/>
      <color theme="0"/>
      <name val="Arial"/>
      <family val="2"/>
      <charset val="204"/>
    </font>
    <font>
      <sz val="11"/>
      <color theme="3"/>
      <name val="Arial"/>
      <family val="2"/>
      <charset val="204"/>
      <scheme val="minor"/>
    </font>
    <font>
      <sz val="10"/>
      <color rgb="FF142855"/>
      <name val="Arial"/>
      <family val="2"/>
      <scheme val="minor"/>
    </font>
    <font>
      <sz val="11"/>
      <color theme="4"/>
      <name val="Times New Roman"/>
      <family val="1"/>
      <charset val="204"/>
    </font>
  </fonts>
  <fills count="12">
    <fill>
      <patternFill patternType="none"/>
    </fill>
    <fill>
      <patternFill patternType="gray125"/>
    </fill>
    <fill>
      <patternFill patternType="solid">
        <fgColor theme="0"/>
        <bgColor indexed="64"/>
      </patternFill>
    </fill>
    <fill>
      <patternFill patternType="solid">
        <fgColor rgb="FF142855"/>
        <bgColor indexed="64"/>
      </patternFill>
    </fill>
    <fill>
      <patternFill patternType="solid">
        <fgColor rgb="FF50C5A7"/>
        <bgColor indexed="64"/>
      </patternFill>
    </fill>
    <fill>
      <patternFill patternType="solid">
        <fgColor rgb="FF55C0FF"/>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rgb="FF55C0FF"/>
        <bgColor rgb="FF000000"/>
      </patternFill>
    </fill>
    <fill>
      <patternFill patternType="solid">
        <fgColor theme="6" tint="0.39997558519241921"/>
        <bgColor indexed="64"/>
      </patternFill>
    </fill>
    <fill>
      <patternFill patternType="solid">
        <fgColor rgb="FFFFB500"/>
        <bgColor indexed="64"/>
      </patternFill>
    </fill>
  </fills>
  <borders count="115">
    <border>
      <left/>
      <right/>
      <top/>
      <bottom/>
      <diagonal/>
    </border>
    <border>
      <left/>
      <right/>
      <top/>
      <bottom style="double">
        <color auto="1"/>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right/>
      <top style="double">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right style="thin">
        <color theme="1" tint="0.499984740745262"/>
      </right>
      <top/>
      <bottom style="thin">
        <color theme="1" tint="0.499984740745262"/>
      </bottom>
      <diagonal/>
    </border>
    <border>
      <left/>
      <right/>
      <top/>
      <bottom style="thin">
        <color theme="1" tint="0.499984740745262"/>
      </bottom>
      <diagonal/>
    </border>
    <border>
      <left/>
      <right style="thin">
        <color theme="1" tint="0.499984740745262"/>
      </right>
      <top style="thin">
        <color theme="1" tint="0.499984740745262"/>
      </top>
      <bottom/>
      <diagonal/>
    </border>
    <border>
      <left/>
      <right/>
      <top/>
      <bottom style="medium">
        <color theme="1" tint="0.499984740745262"/>
      </bottom>
      <diagonal/>
    </border>
    <border>
      <left/>
      <right style="thin">
        <color theme="1" tint="0.34998626667073579"/>
      </right>
      <top/>
      <bottom style="thin">
        <color theme="1" tint="0.499984740745262"/>
      </bottom>
      <diagonal/>
    </border>
    <border>
      <left style="medium">
        <color rgb="FFBFBFBF"/>
      </left>
      <right/>
      <top/>
      <bottom/>
      <diagonal/>
    </border>
    <border>
      <left style="medium">
        <color rgb="FFBFBFBF"/>
      </left>
      <right/>
      <top style="medium">
        <color rgb="FFBFBFBF"/>
      </top>
      <bottom style="medium">
        <color rgb="FFBFBFBF"/>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theme="1" tint="0.499984740745262"/>
      </left>
      <right style="thin">
        <color theme="1" tint="0.499984740745262"/>
      </right>
      <top style="thin">
        <color auto="1"/>
      </top>
      <bottom style="thin">
        <color theme="1" tint="0.499984740745262"/>
      </bottom>
      <diagonal/>
    </border>
    <border>
      <left/>
      <right/>
      <top/>
      <bottom style="hair">
        <color theme="1" tint="0.499984740745262"/>
      </bottom>
      <diagonal/>
    </border>
    <border>
      <left style="thin">
        <color theme="1" tint="0.34998626667073579"/>
      </left>
      <right/>
      <top style="thin">
        <color theme="1" tint="0.34998626667073579"/>
      </top>
      <bottom style="thin">
        <color theme="1" tint="0.34998626667073579"/>
      </bottom>
      <diagonal/>
    </border>
    <border>
      <left/>
      <right/>
      <top/>
      <bottom style="double">
        <color rgb="FF000000"/>
      </bottom>
      <diagonal/>
    </border>
    <border>
      <left style="medium">
        <color rgb="FFA89497"/>
      </left>
      <right/>
      <top style="medium">
        <color rgb="FFA89497"/>
      </top>
      <bottom/>
      <diagonal/>
    </border>
    <border>
      <left/>
      <right/>
      <top style="medium">
        <color rgb="FFA89497"/>
      </top>
      <bottom/>
      <diagonal/>
    </border>
    <border>
      <left/>
      <right style="medium">
        <color rgb="FFA89497"/>
      </right>
      <top style="medium">
        <color rgb="FFA89497"/>
      </top>
      <bottom/>
      <diagonal/>
    </border>
    <border>
      <left style="medium">
        <color rgb="FFA89497"/>
      </left>
      <right/>
      <top/>
      <bottom/>
      <diagonal/>
    </border>
    <border>
      <left/>
      <right style="medium">
        <color rgb="FFA89497"/>
      </right>
      <top/>
      <bottom/>
      <diagonal/>
    </border>
    <border>
      <left style="medium">
        <color rgb="FFA89497"/>
      </left>
      <right/>
      <top/>
      <bottom style="medium">
        <color rgb="FFA89497"/>
      </bottom>
      <diagonal/>
    </border>
    <border>
      <left/>
      <right/>
      <top/>
      <bottom style="medium">
        <color rgb="FFA89497"/>
      </bottom>
      <diagonal/>
    </border>
    <border>
      <left/>
      <right style="medium">
        <color rgb="FFA89497"/>
      </right>
      <top/>
      <bottom style="medium">
        <color rgb="FFA89497"/>
      </bottom>
      <diagonal/>
    </border>
    <border>
      <left style="medium">
        <color indexed="64"/>
      </left>
      <right style="medium">
        <color rgb="FFA89497"/>
      </right>
      <top style="medium">
        <color indexed="64"/>
      </top>
      <bottom style="medium">
        <color indexed="64"/>
      </bottom>
      <diagonal/>
    </border>
    <border>
      <left style="thin">
        <color indexed="64"/>
      </left>
      <right style="medium">
        <color rgb="FFA89497"/>
      </right>
      <top/>
      <bottom style="thin">
        <color indexed="64"/>
      </bottom>
      <diagonal/>
    </border>
    <border>
      <left style="thin">
        <color indexed="64"/>
      </left>
      <right style="medium">
        <color rgb="FFA89497"/>
      </right>
      <top style="thin">
        <color indexed="64"/>
      </top>
      <bottom style="thin">
        <color indexed="64"/>
      </bottom>
      <diagonal/>
    </border>
    <border>
      <left style="thin">
        <color indexed="64"/>
      </left>
      <right style="medium">
        <color rgb="FFA89497"/>
      </right>
      <top style="thin">
        <color indexed="64"/>
      </top>
      <bottom style="medium">
        <color rgb="FFA89497"/>
      </bottom>
      <diagonal/>
    </border>
    <border>
      <left style="medium">
        <color rgb="FFA89497"/>
      </left>
      <right style="thin">
        <color theme="1" tint="0.499984740745262"/>
      </right>
      <top style="thin">
        <color theme="1" tint="0.499984740745262"/>
      </top>
      <bottom style="thin">
        <color theme="1" tint="0.499984740745262"/>
      </bottom>
      <diagonal/>
    </border>
    <border>
      <left style="medium">
        <color rgb="FFA89497"/>
      </left>
      <right style="thin">
        <color theme="1" tint="0.499984740745262"/>
      </right>
      <top style="thin">
        <color theme="1" tint="0.499984740745262"/>
      </top>
      <bottom/>
      <diagonal/>
    </border>
    <border>
      <left style="medium">
        <color rgb="FFA89497"/>
      </left>
      <right style="thin">
        <color theme="1" tint="0.499984740745262"/>
      </right>
      <top/>
      <bottom style="thin">
        <color theme="1" tint="0.499984740745262"/>
      </bottom>
      <diagonal/>
    </border>
    <border>
      <left style="medium">
        <color rgb="FFA89497"/>
      </left>
      <right style="thin">
        <color theme="1" tint="0.499984740745262"/>
      </right>
      <top/>
      <bottom/>
      <diagonal/>
    </border>
    <border>
      <left/>
      <right style="medium">
        <color rgb="FFA89497"/>
      </right>
      <top style="medium">
        <color rgb="FFA89497"/>
      </top>
      <bottom style="medium">
        <color rgb="FFA89497"/>
      </bottom>
      <diagonal/>
    </border>
    <border>
      <left style="medium">
        <color rgb="FFA89497"/>
      </left>
      <right style="medium">
        <color rgb="FFA89497"/>
      </right>
      <top/>
      <bottom style="medium">
        <color rgb="FFA89497"/>
      </bottom>
      <diagonal/>
    </border>
    <border>
      <left style="medium">
        <color rgb="FFA89497"/>
      </left>
      <right/>
      <top style="medium">
        <color rgb="FFA89497"/>
      </top>
      <bottom style="medium">
        <color rgb="FFA89497"/>
      </bottom>
      <diagonal/>
    </border>
    <border>
      <left/>
      <right/>
      <top style="medium">
        <color rgb="FFA89497"/>
      </top>
      <bottom style="medium">
        <color rgb="FFA89497"/>
      </bottom>
      <diagonal/>
    </border>
    <border>
      <left/>
      <right style="thin">
        <color theme="1" tint="0.34998626667073579"/>
      </right>
      <top style="medium">
        <color rgb="FFA89497"/>
      </top>
      <bottom style="medium">
        <color rgb="FFA89497"/>
      </bottom>
      <diagonal/>
    </border>
    <border>
      <left style="thin">
        <color theme="1" tint="0.34998626667073579"/>
      </left>
      <right style="medium">
        <color rgb="FFA89497"/>
      </right>
      <top style="medium">
        <color rgb="FFA89497"/>
      </top>
      <bottom style="medium">
        <color rgb="FFA89497"/>
      </bottom>
      <diagonal/>
    </border>
    <border>
      <left style="medium">
        <color rgb="FFA89497"/>
      </left>
      <right style="thin">
        <color theme="1" tint="0.499984740745262"/>
      </right>
      <top style="medium">
        <color rgb="FFA89497"/>
      </top>
      <bottom style="thin">
        <color theme="1" tint="0.499984740745262"/>
      </bottom>
      <diagonal/>
    </border>
    <border>
      <left style="thin">
        <color theme="1" tint="0.499984740745262"/>
      </left>
      <right style="thin">
        <color theme="1" tint="0.499984740745262"/>
      </right>
      <top style="medium">
        <color rgb="FFA89497"/>
      </top>
      <bottom style="thin">
        <color theme="1" tint="0.499984740745262"/>
      </bottom>
      <diagonal/>
    </border>
    <border>
      <left/>
      <right style="medium">
        <color rgb="FFA89497"/>
      </right>
      <top style="medium">
        <color rgb="FFA89497"/>
      </top>
      <bottom style="thin">
        <color theme="1" tint="0.499984740745262"/>
      </bottom>
      <diagonal/>
    </border>
    <border>
      <left/>
      <right style="thin">
        <color theme="1" tint="0.499984740745262"/>
      </right>
      <top style="medium">
        <color rgb="FFA89497"/>
      </top>
      <bottom style="thin">
        <color theme="1" tint="0.499984740745262"/>
      </bottom>
      <diagonal/>
    </border>
    <border>
      <left/>
      <right/>
      <top style="medium">
        <color rgb="FFA89497"/>
      </top>
      <bottom style="thin">
        <color theme="1" tint="0.499984740745262"/>
      </bottom>
      <diagonal/>
    </border>
    <border>
      <left/>
      <right style="medium">
        <color rgb="FFA89497"/>
      </right>
      <top/>
      <bottom style="thin">
        <color theme="1" tint="0.499984740745262"/>
      </bottom>
      <diagonal/>
    </border>
    <border>
      <left/>
      <right style="medium">
        <color rgb="FFA89497"/>
      </right>
      <top style="thin">
        <color auto="1"/>
      </top>
      <bottom style="thin">
        <color theme="1" tint="0.499984740745262"/>
      </bottom>
      <diagonal/>
    </border>
    <border>
      <left style="medium">
        <color rgb="FFA89497"/>
      </left>
      <right style="thin">
        <color theme="1" tint="0.34998626667073579"/>
      </right>
      <top style="medium">
        <color rgb="FFA89497"/>
      </top>
      <bottom style="medium">
        <color rgb="FFA89497"/>
      </bottom>
      <diagonal/>
    </border>
    <border>
      <left style="thin">
        <color theme="1" tint="0.34998626667073579"/>
      </left>
      <right style="thin">
        <color theme="1" tint="0.34998626667073579"/>
      </right>
      <top style="medium">
        <color rgb="FFA89497"/>
      </top>
      <bottom style="medium">
        <color rgb="FFA89497"/>
      </bottom>
      <diagonal/>
    </border>
    <border>
      <left style="thin">
        <color theme="1" tint="0.34998626667073579"/>
      </left>
      <right style="thin">
        <color theme="1" tint="0.499984740745262"/>
      </right>
      <top style="medium">
        <color rgb="FFA89497"/>
      </top>
      <bottom style="medium">
        <color rgb="FFA89497"/>
      </bottom>
      <diagonal/>
    </border>
    <border>
      <left style="medium">
        <color rgb="FFA89497"/>
      </left>
      <right style="medium">
        <color indexed="64"/>
      </right>
      <top style="medium">
        <color rgb="FFA89497"/>
      </top>
      <bottom style="medium">
        <color rgb="FFA89497"/>
      </bottom>
      <diagonal/>
    </border>
    <border>
      <left style="medium">
        <color indexed="64"/>
      </left>
      <right style="thin">
        <color theme="1" tint="0.34998626667073579"/>
      </right>
      <top style="medium">
        <color rgb="FFA89497"/>
      </top>
      <bottom style="medium">
        <color rgb="FFA89497"/>
      </bottom>
      <diagonal/>
    </border>
    <border>
      <left style="medium">
        <color rgb="FFA89497"/>
      </left>
      <right style="medium">
        <color rgb="FFA89497"/>
      </right>
      <top style="medium">
        <color rgb="FFA89497"/>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89497"/>
      </left>
      <right/>
      <top style="medium">
        <color indexed="64"/>
      </top>
      <bottom style="medium">
        <color indexed="64"/>
      </bottom>
      <diagonal/>
    </border>
    <border>
      <left/>
      <right style="medium">
        <color rgb="FFA89497"/>
      </right>
      <top style="medium">
        <color indexed="64"/>
      </top>
      <bottom style="medium">
        <color indexed="64"/>
      </bottom>
      <diagonal/>
    </border>
    <border>
      <left style="medium">
        <color rgb="FFA89497"/>
      </left>
      <right/>
      <top style="medium">
        <color rgb="FFA89497"/>
      </top>
      <bottom style="medium">
        <color indexed="64"/>
      </bottom>
      <diagonal/>
    </border>
    <border>
      <left/>
      <right/>
      <top style="medium">
        <color rgb="FFA89497"/>
      </top>
      <bottom style="medium">
        <color indexed="64"/>
      </bottom>
      <diagonal/>
    </border>
    <border>
      <left/>
      <right/>
      <top style="medium">
        <color indexed="64"/>
      </top>
      <bottom style="medium">
        <color indexed="64"/>
      </bottom>
      <diagonal/>
    </border>
    <border>
      <left style="thin">
        <color theme="4"/>
      </left>
      <right/>
      <top/>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top/>
      <bottom/>
      <diagonal/>
    </border>
    <border>
      <left/>
      <right style="medium">
        <color theme="0" tint="-0.34998626667073579"/>
      </right>
      <top/>
      <bottom/>
      <diagonal/>
    </border>
    <border>
      <left style="medium">
        <color rgb="FFA89497"/>
      </left>
      <right style="medium">
        <color rgb="FFA89497"/>
      </right>
      <top style="medium">
        <color rgb="FFA89497"/>
      </top>
      <bottom style="thin">
        <color theme="0" tint="-0.249977111117893"/>
      </bottom>
      <diagonal/>
    </border>
    <border>
      <left style="medium">
        <color rgb="FFA89497"/>
      </left>
      <right/>
      <top style="medium">
        <color rgb="FFA89497"/>
      </top>
      <bottom style="thin">
        <color theme="0" tint="-0.249977111117893"/>
      </bottom>
      <diagonal/>
    </border>
    <border>
      <left/>
      <right/>
      <top style="medium">
        <color rgb="FFA89497"/>
      </top>
      <bottom style="thin">
        <color theme="0" tint="-0.249977111117893"/>
      </bottom>
      <diagonal/>
    </border>
    <border>
      <left/>
      <right style="medium">
        <color rgb="FFA89497"/>
      </right>
      <top style="medium">
        <color rgb="FFA89497"/>
      </top>
      <bottom style="thin">
        <color theme="0" tint="-0.249977111117893"/>
      </bottom>
      <diagonal/>
    </border>
    <border>
      <left style="medium">
        <color rgb="FFA89497"/>
      </left>
      <right/>
      <top style="thin">
        <color theme="0" tint="-0.249977111117893"/>
      </top>
      <bottom/>
      <diagonal/>
    </border>
    <border>
      <left/>
      <right/>
      <top style="thin">
        <color theme="0" tint="-0.249977111117893"/>
      </top>
      <bottom/>
      <diagonal/>
    </border>
    <border>
      <left/>
      <right style="medium">
        <color rgb="FFA89497"/>
      </right>
      <top style="thin">
        <color theme="0" tint="-0.249977111117893"/>
      </top>
      <bottom/>
      <diagonal/>
    </border>
    <border>
      <left/>
      <right/>
      <top style="thin">
        <color theme="0" tint="-0.249977111117893"/>
      </top>
      <bottom style="thin">
        <color theme="0" tint="-0.249977111117893"/>
      </bottom>
      <diagonal/>
    </border>
    <border>
      <left style="medium">
        <color rgb="FFA89497"/>
      </left>
      <right style="medium">
        <color rgb="FFA89497"/>
      </right>
      <top style="thin">
        <color theme="0" tint="-0.249977111117893"/>
      </top>
      <bottom style="thin">
        <color theme="0" tint="-0.249977111117893"/>
      </bottom>
      <diagonal/>
    </border>
    <border>
      <left style="medium">
        <color rgb="FFA89497"/>
      </left>
      <right/>
      <top style="thin">
        <color theme="0" tint="-0.249977111117893"/>
      </top>
      <bottom style="thin">
        <color theme="0" tint="-0.249977111117893"/>
      </bottom>
      <diagonal/>
    </border>
    <border>
      <left/>
      <right style="medium">
        <color rgb="FFA89497"/>
      </right>
      <top style="thin">
        <color theme="0" tint="-0.249977111117893"/>
      </top>
      <bottom style="thin">
        <color theme="0" tint="-0.249977111117893"/>
      </bottom>
      <diagonal/>
    </border>
    <border>
      <left style="medium">
        <color rgb="FFA89497"/>
      </left>
      <right/>
      <top style="thin">
        <color theme="0" tint="-0.249977111117893"/>
      </top>
      <bottom style="medium">
        <color rgb="FFA89497"/>
      </bottom>
      <diagonal/>
    </border>
    <border>
      <left/>
      <right/>
      <top style="thin">
        <color theme="0" tint="-0.249977111117893"/>
      </top>
      <bottom style="medium">
        <color rgb="FFA89497"/>
      </bottom>
      <diagonal/>
    </border>
    <border>
      <left/>
      <right style="medium">
        <color rgb="FFA89497"/>
      </right>
      <top style="thin">
        <color theme="0" tint="-0.249977111117893"/>
      </top>
      <bottom style="medium">
        <color rgb="FFA89497"/>
      </bottom>
      <diagonal/>
    </border>
    <border>
      <left/>
      <right style="medium">
        <color rgb="FFA89497"/>
      </right>
      <top style="medium">
        <color theme="0" tint="-0.34998626667073579"/>
      </top>
      <bottom/>
      <diagonal/>
    </border>
    <border>
      <left/>
      <right style="medium">
        <color rgb="FFA89497"/>
      </right>
      <top/>
      <bottom style="medium">
        <color theme="0" tint="-0.34998626667073579"/>
      </bottom>
      <diagonal/>
    </border>
    <border>
      <left/>
      <right/>
      <top/>
      <bottom style="double">
        <color theme="4"/>
      </bottom>
      <diagonal/>
    </border>
    <border>
      <left style="thin">
        <color theme="4"/>
      </left>
      <right style="thin">
        <color theme="4"/>
      </right>
      <top style="thin">
        <color theme="4"/>
      </top>
      <bottom style="thin">
        <color theme="4"/>
      </bottom>
      <diagonal/>
    </border>
    <border>
      <left/>
      <right/>
      <top/>
      <bottom style="thin">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808080"/>
      </left>
      <right style="thin">
        <color rgb="FF808080"/>
      </right>
      <top style="thin">
        <color rgb="FF808080"/>
      </top>
      <bottom style="thin">
        <color rgb="FF808080"/>
      </bottom>
      <diagonal/>
    </border>
    <border>
      <left/>
      <right style="thin">
        <color rgb="FF808080"/>
      </right>
      <top/>
      <bottom style="thin">
        <color rgb="FF808080"/>
      </bottom>
      <diagonal/>
    </border>
    <border>
      <left/>
      <right/>
      <top style="thin">
        <color theme="2"/>
      </top>
      <bottom/>
      <diagonal/>
    </border>
    <border>
      <left/>
      <right style="medium">
        <color theme="0" tint="-0.34998626667073579"/>
      </right>
      <top style="thin">
        <color theme="2"/>
      </top>
      <bottom/>
      <diagonal/>
    </border>
    <border>
      <left style="medium">
        <color theme="0" tint="-0.34998626667073579"/>
      </left>
      <right/>
      <top style="medium">
        <color rgb="FFA89497"/>
      </top>
      <bottom/>
      <diagonal/>
    </border>
    <border>
      <left style="medium">
        <color theme="0" tint="-0.34998626667073579"/>
      </left>
      <right/>
      <top/>
      <bottom style="medium">
        <color rgb="FFA89497"/>
      </bottom>
      <diagonal/>
    </border>
    <border>
      <left style="medium">
        <color theme="0" tint="-0.34998626667073579"/>
      </left>
      <right/>
      <top style="thin">
        <color theme="2"/>
      </top>
      <bottom/>
      <diagonal/>
    </border>
    <border>
      <left style="medium">
        <color theme="0" tint="-0.34998626667073579"/>
      </left>
      <right/>
      <top style="medium">
        <color theme="0" tint="-0.34998626667073579"/>
      </top>
      <bottom style="thin">
        <color theme="2"/>
      </bottom>
      <diagonal/>
    </border>
    <border>
      <left/>
      <right/>
      <top style="medium">
        <color theme="0" tint="-0.34998626667073579"/>
      </top>
      <bottom style="thin">
        <color theme="2"/>
      </bottom>
      <diagonal/>
    </border>
    <border>
      <left/>
      <right style="medium">
        <color theme="0" tint="-0.34998626667073579"/>
      </right>
      <top style="medium">
        <color theme="0" tint="-0.34998626667073579"/>
      </top>
      <bottom style="thin">
        <color theme="2"/>
      </bottom>
      <diagonal/>
    </border>
    <border>
      <left/>
      <right style="medium">
        <color theme="0" tint="-0.34998626667073579"/>
      </right>
      <top/>
      <bottom style="medium">
        <color rgb="FFA89497"/>
      </bottom>
      <diagonal/>
    </border>
    <border>
      <left/>
      <right/>
      <top style="thin">
        <color theme="1" tint="0.34998626667073579"/>
      </top>
      <bottom style="thin">
        <color theme="1" tint="0.34998626667073579"/>
      </bottom>
      <diagonal/>
    </border>
  </borders>
  <cellStyleXfs count="13">
    <xf numFmtId="0" fontId="0" fillId="0" borderId="0"/>
    <xf numFmtId="43" fontId="3" fillId="0" borderId="0" applyFont="0" applyFill="0" applyBorder="0" applyAlignment="0" applyProtection="0"/>
    <xf numFmtId="165" fontId="3" fillId="0" borderId="0" applyFont="0" applyFill="0" applyBorder="0" applyAlignment="0" applyProtection="0"/>
    <xf numFmtId="0" fontId="2" fillId="0" borderId="0"/>
    <xf numFmtId="0" fontId="22" fillId="0" borderId="19" applyNumberFormat="0" applyFill="0" applyProtection="0">
      <alignment horizontal="left"/>
    </xf>
    <xf numFmtId="0" fontId="23" fillId="0" borderId="0">
      <alignment horizontal="right"/>
    </xf>
    <xf numFmtId="0" fontId="23" fillId="0" borderId="0" applyNumberFormat="0" applyFill="0" applyProtection="0">
      <alignment horizontal="right" indent="1"/>
    </xf>
    <xf numFmtId="0" fontId="23" fillId="0" borderId="0" applyNumberFormat="0" applyFont="0" applyFill="0" applyBorder="0" applyProtection="0">
      <alignment horizontal="left" indent="5"/>
    </xf>
    <xf numFmtId="165" fontId="23" fillId="0" borderId="0" applyFont="0" applyFill="0" applyBorder="0" applyAlignment="0" applyProtection="0"/>
    <xf numFmtId="10" fontId="23" fillId="0" borderId="0" applyFont="0" applyFill="0" applyBorder="0" applyAlignment="0" applyProtection="0"/>
    <xf numFmtId="1" fontId="23" fillId="0" borderId="0" applyFont="0" applyFill="0" applyBorder="0" applyProtection="0">
      <alignment horizontal="right"/>
    </xf>
    <xf numFmtId="14" fontId="23" fillId="0" borderId="0" applyFont="0" applyFill="0" applyBorder="0">
      <alignment horizontal="right"/>
    </xf>
    <xf numFmtId="0" fontId="23" fillId="0" borderId="0" applyNumberFormat="0" applyFont="0" applyFill="0" applyBorder="0" applyProtection="0">
      <alignment horizontal="center" wrapText="1"/>
    </xf>
  </cellStyleXfs>
  <cellXfs count="555">
    <xf numFmtId="0" fontId="0" fillId="0" borderId="0" xfId="0"/>
    <xf numFmtId="0" fontId="9" fillId="2" borderId="0" xfId="0" applyFont="1" applyFill="1" applyProtection="1">
      <protection locked="0"/>
    </xf>
    <xf numFmtId="166" fontId="4" fillId="2" borderId="0" xfId="1" applyNumberFormat="1" applyFont="1" applyFill="1" applyBorder="1" applyProtection="1"/>
    <xf numFmtId="0" fontId="12" fillId="0" borderId="0" xfId="0" applyFont="1"/>
    <xf numFmtId="0" fontId="6" fillId="0" borderId="0" xfId="5" applyFont="1">
      <alignment horizontal="right"/>
    </xf>
    <xf numFmtId="0" fontId="0" fillId="0" borderId="4" xfId="0" applyBorder="1"/>
    <xf numFmtId="0" fontId="18" fillId="2" borderId="4" xfId="0" applyFont="1" applyFill="1" applyBorder="1" applyAlignment="1" applyProtection="1">
      <alignment vertical="center"/>
      <protection locked="0"/>
    </xf>
    <xf numFmtId="0" fontId="7" fillId="2" borderId="4" xfId="0" applyFont="1" applyFill="1" applyBorder="1" applyAlignment="1" applyProtection="1">
      <alignment vertical="center"/>
      <protection locked="0"/>
    </xf>
    <xf numFmtId="0" fontId="7" fillId="2" borderId="4" xfId="0" applyFont="1" applyFill="1" applyBorder="1" applyAlignment="1" applyProtection="1">
      <alignment horizontal="left" vertical="center"/>
      <protection locked="0"/>
    </xf>
    <xf numFmtId="0" fontId="8" fillId="2" borderId="4" xfId="0" applyFont="1" applyFill="1" applyBorder="1" applyAlignment="1" applyProtection="1">
      <alignment horizontal="center"/>
      <protection locked="0"/>
    </xf>
    <xf numFmtId="0" fontId="9" fillId="2" borderId="4" xfId="0" applyFont="1" applyFill="1" applyBorder="1" applyProtection="1">
      <protection locked="0"/>
    </xf>
    <xf numFmtId="0" fontId="0" fillId="0" borderId="21" xfId="0" applyBorder="1"/>
    <xf numFmtId="0" fontId="9" fillId="2" borderId="0" xfId="0" applyFont="1" applyFill="1"/>
    <xf numFmtId="0" fontId="27" fillId="2" borderId="0" xfId="0" applyFont="1" applyFill="1" applyAlignment="1">
      <alignment horizontal="left" vertical="top"/>
    </xf>
    <xf numFmtId="0" fontId="0" fillId="2" borderId="0" xfId="0" applyFill="1" applyAlignment="1">
      <alignment vertical="top"/>
    </xf>
    <xf numFmtId="0" fontId="0" fillId="2" borderId="1" xfId="0" applyFill="1" applyBorder="1" applyAlignment="1">
      <alignment horizontal="left" vertical="top"/>
    </xf>
    <xf numFmtId="0" fontId="0" fillId="2" borderId="1" xfId="0" applyFill="1" applyBorder="1" applyAlignment="1">
      <alignment vertical="top"/>
    </xf>
    <xf numFmtId="0" fontId="0" fillId="0" borderId="0" xfId="0" applyAlignment="1">
      <alignment vertical="top"/>
    </xf>
    <xf numFmtId="0" fontId="0" fillId="0" borderId="0" xfId="0" applyAlignment="1">
      <alignment horizontal="left" vertical="top"/>
    </xf>
    <xf numFmtId="0" fontId="34" fillId="2" borderId="0" xfId="0" applyFont="1" applyFill="1" applyAlignment="1">
      <alignment horizontal="left" vertical="top" wrapText="1"/>
    </xf>
    <xf numFmtId="17" fontId="35" fillId="2" borderId="1" xfId="0" quotePrefix="1" applyNumberFormat="1" applyFont="1" applyFill="1" applyBorder="1" applyAlignment="1">
      <alignment horizontal="left" vertical="top"/>
    </xf>
    <xf numFmtId="0" fontId="36" fillId="2" borderId="1" xfId="0" applyFont="1" applyFill="1" applyBorder="1" applyAlignment="1">
      <alignment vertical="top"/>
    </xf>
    <xf numFmtId="0" fontId="37" fillId="2" borderId="1" xfId="0" applyFont="1" applyFill="1" applyBorder="1" applyAlignment="1">
      <alignment vertical="top"/>
    </xf>
    <xf numFmtId="0" fontId="0" fillId="2" borderId="0" xfId="0" applyFill="1" applyAlignment="1">
      <alignment horizontal="left" vertical="top"/>
    </xf>
    <xf numFmtId="0" fontId="0" fillId="2" borderId="0" xfId="0" applyFill="1" applyAlignment="1">
      <alignment horizontal="left" vertical="top" wrapText="1"/>
    </xf>
    <xf numFmtId="0" fontId="38" fillId="2" borderId="0" xfId="0" applyFont="1" applyFill="1" applyAlignment="1">
      <alignment vertical="top"/>
    </xf>
    <xf numFmtId="0" fontId="39" fillId="2" borderId="0" xfId="0" applyFont="1" applyFill="1" applyAlignment="1">
      <alignment horizontal="left" vertical="top"/>
    </xf>
    <xf numFmtId="0" fontId="40" fillId="2" borderId="0" xfId="0" applyFont="1" applyFill="1" applyAlignment="1">
      <alignment vertical="top"/>
    </xf>
    <xf numFmtId="0" fontId="0" fillId="2" borderId="0" xfId="0" applyFill="1" applyAlignment="1">
      <alignment vertical="top" wrapText="1"/>
    </xf>
    <xf numFmtId="0" fontId="38" fillId="2" borderId="0" xfId="0" applyFont="1" applyFill="1" applyAlignment="1">
      <alignment vertical="top" wrapText="1"/>
    </xf>
    <xf numFmtId="0" fontId="23" fillId="2" borderId="0" xfId="0" applyFont="1" applyFill="1" applyAlignment="1">
      <alignment vertical="top" wrapText="1"/>
    </xf>
    <xf numFmtId="164" fontId="44" fillId="0" borderId="6" xfId="2" applyNumberFormat="1" applyFont="1" applyFill="1" applyBorder="1" applyAlignment="1" applyProtection="1">
      <alignment horizontal="center" vertical="center"/>
      <protection locked="0"/>
    </xf>
    <xf numFmtId="0" fontId="6" fillId="0" borderId="1" xfId="5" applyFont="1" applyBorder="1">
      <alignment horizontal="right"/>
    </xf>
    <xf numFmtId="14" fontId="47" fillId="6" borderId="0" xfId="11" applyFont="1" applyFill="1" applyBorder="1">
      <alignment horizontal="right"/>
    </xf>
    <xf numFmtId="165" fontId="47" fillId="6" borderId="0" xfId="8" applyFont="1" applyFill="1" applyBorder="1" applyAlignment="1">
      <alignment horizontal="right"/>
    </xf>
    <xf numFmtId="165" fontId="47" fillId="0" borderId="30" xfId="8" applyFont="1" applyBorder="1" applyAlignment="1" applyProtection="1">
      <alignment horizontal="right"/>
      <protection locked="0"/>
    </xf>
    <xf numFmtId="10" fontId="47" fillId="5" borderId="26" xfId="9" applyFont="1" applyFill="1" applyBorder="1" applyAlignment="1">
      <alignment horizontal="right"/>
    </xf>
    <xf numFmtId="1" fontId="47" fillId="0" borderId="30" xfId="10" applyFont="1" applyBorder="1" applyProtection="1">
      <alignment horizontal="right"/>
      <protection locked="0"/>
    </xf>
    <xf numFmtId="14" fontId="47" fillId="0" borderId="30" xfId="11" applyFont="1" applyBorder="1" applyProtection="1">
      <alignment horizontal="right"/>
      <protection locked="0"/>
    </xf>
    <xf numFmtId="165" fontId="47" fillId="5" borderId="31" xfId="8" applyFont="1" applyFill="1" applyBorder="1" applyAlignment="1">
      <alignment horizontal="right"/>
    </xf>
    <xf numFmtId="1" fontId="47" fillId="5" borderId="32" xfId="10" applyFont="1" applyFill="1" applyBorder="1">
      <alignment horizontal="right"/>
    </xf>
    <xf numFmtId="165" fontId="47" fillId="5" borderId="32" xfId="8" applyFont="1" applyFill="1" applyBorder="1" applyAlignment="1">
      <alignment horizontal="right"/>
    </xf>
    <xf numFmtId="165" fontId="47" fillId="5" borderId="33" xfId="8" applyFont="1" applyFill="1" applyBorder="1" applyAlignment="1">
      <alignment horizontal="right"/>
    </xf>
    <xf numFmtId="0" fontId="28" fillId="3" borderId="22" xfId="12" applyFont="1" applyFill="1" applyBorder="1">
      <alignment horizontal="center" wrapText="1"/>
    </xf>
    <xf numFmtId="0" fontId="28" fillId="3" borderId="23" xfId="12" applyFont="1" applyFill="1" applyBorder="1">
      <alignment horizontal="center" wrapText="1"/>
    </xf>
    <xf numFmtId="0" fontId="28" fillId="3" borderId="24" xfId="12" applyFont="1" applyFill="1" applyBorder="1">
      <alignment horizontal="center" wrapText="1"/>
    </xf>
    <xf numFmtId="1" fontId="47" fillId="6" borderId="25" xfId="10" applyFont="1" applyFill="1" applyBorder="1">
      <alignment horizontal="right"/>
    </xf>
    <xf numFmtId="165" fontId="47" fillId="6" borderId="26" xfId="8" applyFont="1" applyFill="1" applyBorder="1" applyAlignment="1">
      <alignment horizontal="right"/>
    </xf>
    <xf numFmtId="1" fontId="47" fillId="6" borderId="27" xfId="10" applyFont="1" applyFill="1" applyBorder="1">
      <alignment horizontal="right"/>
    </xf>
    <xf numFmtId="14" fontId="47" fillId="6" borderId="28" xfId="11" applyFont="1" applyFill="1" applyBorder="1">
      <alignment horizontal="right"/>
    </xf>
    <xf numFmtId="165" fontId="47" fillId="6" borderId="28" xfId="8" applyFont="1" applyFill="1" applyBorder="1" applyAlignment="1">
      <alignment horizontal="right"/>
    </xf>
    <xf numFmtId="165" fontId="47" fillId="6" borderId="29" xfId="8" applyFont="1" applyFill="1" applyBorder="1" applyAlignment="1">
      <alignment horizontal="right"/>
    </xf>
    <xf numFmtId="164" fontId="11" fillId="2" borderId="0" xfId="2" applyNumberFormat="1" applyFont="1" applyFill="1" applyBorder="1" applyAlignment="1" applyProtection="1">
      <alignment horizontal="center" vertical="center"/>
    </xf>
    <xf numFmtId="0" fontId="25" fillId="2" borderId="0" xfId="0" applyFont="1" applyFill="1" applyAlignment="1">
      <alignment horizontal="left" vertical="top" wrapText="1"/>
    </xf>
    <xf numFmtId="0" fontId="11" fillId="2" borderId="0" xfId="0" applyFont="1" applyFill="1" applyAlignment="1">
      <alignment horizontal="right" vertical="top"/>
    </xf>
    <xf numFmtId="0" fontId="44" fillId="2" borderId="0" xfId="0" applyFont="1" applyFill="1" applyAlignment="1">
      <alignment vertical="center" wrapText="1"/>
    </xf>
    <xf numFmtId="0" fontId="28" fillId="0" borderId="0" xfId="5" applyFont="1">
      <alignment horizontal="right"/>
    </xf>
    <xf numFmtId="0" fontId="51" fillId="2" borderId="0" xfId="0" applyFont="1" applyFill="1" applyAlignment="1" applyProtection="1">
      <alignment horizontal="right" vertical="top"/>
      <protection locked="0"/>
    </xf>
    <xf numFmtId="0" fontId="42" fillId="0" borderId="0" xfId="0" applyFont="1" applyAlignment="1">
      <alignment horizontal="left" wrapText="1"/>
    </xf>
    <xf numFmtId="1" fontId="1" fillId="0" borderId="0" xfId="10" applyFont="1">
      <alignment horizontal="right"/>
    </xf>
    <xf numFmtId="14" fontId="1" fillId="0" borderId="0" xfId="11" applyFont="1">
      <alignment horizontal="right"/>
    </xf>
    <xf numFmtId="165" fontId="1" fillId="0" borderId="0" xfId="8" applyFont="1" applyAlignment="1">
      <alignment horizontal="right"/>
    </xf>
    <xf numFmtId="0" fontId="45" fillId="0" borderId="56" xfId="0" applyFont="1" applyBorder="1" applyAlignment="1" applyProtection="1">
      <alignment horizontal="center" vertical="center" wrapText="1"/>
      <protection locked="0"/>
    </xf>
    <xf numFmtId="0" fontId="40" fillId="2" borderId="0" xfId="0" applyFont="1" applyFill="1" applyAlignment="1">
      <alignment horizontal="left" vertical="top"/>
    </xf>
    <xf numFmtId="0" fontId="29" fillId="2" borderId="0" xfId="0" applyFont="1" applyFill="1" applyAlignment="1">
      <alignment horizontal="left" vertical="top" wrapText="1"/>
    </xf>
    <xf numFmtId="0" fontId="32" fillId="2" borderId="0" xfId="0" applyFont="1" applyFill="1" applyAlignment="1">
      <alignment horizontal="left" vertical="top" wrapText="1"/>
    </xf>
    <xf numFmtId="0" fontId="30" fillId="2" borderId="0" xfId="0" applyFont="1" applyFill="1" applyAlignment="1" applyProtection="1">
      <alignment vertical="center"/>
      <protection locked="0"/>
    </xf>
    <xf numFmtId="0" fontId="19" fillId="2" borderId="0" xfId="0" applyFont="1" applyFill="1" applyAlignment="1">
      <alignment vertical="center" wrapText="1"/>
    </xf>
    <xf numFmtId="0" fontId="12" fillId="0" borderId="0" xfId="0" applyFont="1" applyAlignment="1">
      <alignment horizontal="left" vertical="top" wrapText="1"/>
    </xf>
    <xf numFmtId="0" fontId="42" fillId="0" borderId="0" xfId="0" applyFont="1" applyAlignment="1">
      <alignment horizontal="left" vertical="top" wrapText="1"/>
    </xf>
    <xf numFmtId="0" fontId="47" fillId="2" borderId="0" xfId="0" applyFont="1" applyFill="1" applyProtection="1">
      <protection locked="0"/>
    </xf>
    <xf numFmtId="0" fontId="47" fillId="2" borderId="92" xfId="0" applyFont="1" applyFill="1" applyBorder="1" applyAlignment="1" applyProtection="1">
      <alignment horizontal="center"/>
      <protection locked="0"/>
    </xf>
    <xf numFmtId="0" fontId="47" fillId="2" borderId="0" xfId="0" applyFont="1" applyFill="1" applyAlignment="1" applyProtection="1">
      <alignment horizontal="center"/>
      <protection locked="0"/>
    </xf>
    <xf numFmtId="0" fontId="55" fillId="2" borderId="0" xfId="0" applyFont="1" applyFill="1" applyProtection="1">
      <protection locked="0"/>
    </xf>
    <xf numFmtId="0" fontId="56" fillId="2" borderId="0" xfId="0" applyFont="1" applyFill="1" applyAlignment="1" applyProtection="1">
      <alignment vertical="center"/>
      <protection locked="0"/>
    </xf>
    <xf numFmtId="0" fontId="46" fillId="2" borderId="0" xfId="0" applyFont="1" applyFill="1" applyAlignment="1" applyProtection="1">
      <alignment vertical="center"/>
      <protection locked="0"/>
    </xf>
    <xf numFmtId="0" fontId="46" fillId="2" borderId="0" xfId="0" applyFont="1" applyFill="1" applyAlignment="1" applyProtection="1">
      <alignment horizontal="left" vertical="center"/>
      <protection locked="0"/>
    </xf>
    <xf numFmtId="0" fontId="55" fillId="2" borderId="0" xfId="0" applyFont="1" applyFill="1" applyAlignment="1" applyProtection="1">
      <alignment horizontal="center"/>
      <protection locked="0"/>
    </xf>
    <xf numFmtId="0" fontId="47" fillId="2" borderId="93" xfId="0" applyFont="1" applyFill="1" applyBorder="1" applyAlignment="1" applyProtection="1">
      <alignment vertical="center"/>
      <protection locked="0"/>
    </xf>
    <xf numFmtId="0" fontId="43" fillId="2" borderId="0" xfId="0" applyFont="1" applyFill="1" applyAlignment="1" applyProtection="1">
      <alignment horizontal="center"/>
      <protection locked="0"/>
    </xf>
    <xf numFmtId="0" fontId="45" fillId="0" borderId="0" xfId="0" applyFont="1"/>
    <xf numFmtId="0" fontId="45" fillId="2" borderId="0" xfId="0" applyFont="1" applyFill="1"/>
    <xf numFmtId="0" fontId="55" fillId="2" borderId="0" xfId="0" applyFont="1" applyFill="1"/>
    <xf numFmtId="166" fontId="47" fillId="2" borderId="0" xfId="1" applyNumberFormat="1" applyFont="1" applyFill="1" applyBorder="1" applyAlignment="1" applyProtection="1">
      <alignment horizontal="center" vertical="center"/>
      <protection locked="0"/>
    </xf>
    <xf numFmtId="0" fontId="57" fillId="2" borderId="0" xfId="0" applyFont="1" applyFill="1" applyAlignment="1" applyProtection="1">
      <alignment horizontal="centerContinuous" vertical="center"/>
      <protection locked="0"/>
    </xf>
    <xf numFmtId="0" fontId="45" fillId="6" borderId="93" xfId="0" applyFont="1" applyFill="1" applyBorder="1" applyAlignment="1">
      <alignment horizontal="center"/>
    </xf>
    <xf numFmtId="0" fontId="45" fillId="2" borderId="93" xfId="0" applyFont="1" applyFill="1" applyBorder="1" applyAlignment="1">
      <alignment horizontal="left" vertical="center"/>
    </xf>
    <xf numFmtId="0" fontId="43" fillId="2" borderId="92" xfId="0" applyFont="1" applyFill="1" applyBorder="1" applyAlignment="1" applyProtection="1">
      <alignment horizontal="left" vertical="center"/>
      <protection locked="0"/>
    </xf>
    <xf numFmtId="0" fontId="43" fillId="2" borderId="92" xfId="0" applyFont="1" applyFill="1" applyBorder="1" applyAlignment="1" applyProtection="1">
      <alignment horizontal="center"/>
      <protection locked="0"/>
    </xf>
    <xf numFmtId="0" fontId="47" fillId="2" borderId="92" xfId="0" applyFont="1" applyFill="1" applyBorder="1" applyProtection="1">
      <protection locked="0"/>
    </xf>
    <xf numFmtId="0" fontId="47" fillId="2" borderId="0" xfId="0" applyFont="1" applyFill="1" applyAlignment="1" applyProtection="1">
      <alignment horizontal="left"/>
      <protection locked="0"/>
    </xf>
    <xf numFmtId="0" fontId="47" fillId="2" borderId="10" xfId="0" applyFont="1" applyFill="1" applyBorder="1" applyAlignment="1" applyProtection="1">
      <alignment horizontal="left"/>
      <protection locked="0"/>
    </xf>
    <xf numFmtId="0" fontId="43" fillId="0" borderId="93" xfId="0" applyFont="1" applyBorder="1" applyAlignment="1">
      <alignment vertical="center"/>
    </xf>
    <xf numFmtId="0" fontId="43" fillId="2" borderId="93" xfId="0" applyFont="1" applyFill="1" applyBorder="1" applyAlignment="1">
      <alignment horizontal="center"/>
    </xf>
    <xf numFmtId="0" fontId="43" fillId="2" borderId="0" xfId="0" applyFont="1" applyFill="1" applyAlignment="1" applyProtection="1">
      <alignment horizontal="centerContinuous"/>
      <protection locked="0"/>
    </xf>
    <xf numFmtId="0" fontId="43" fillId="2" borderId="10" xfId="0" applyFont="1" applyFill="1" applyBorder="1"/>
    <xf numFmtId="0" fontId="43" fillId="2" borderId="13" xfId="0" applyFont="1" applyFill="1" applyBorder="1" applyAlignment="1">
      <alignment horizontal="center"/>
    </xf>
    <xf numFmtId="0" fontId="58" fillId="2" borderId="0" xfId="0" applyFont="1" applyFill="1" applyAlignment="1">
      <alignment horizontal="center"/>
    </xf>
    <xf numFmtId="0" fontId="47" fillId="2" borderId="7" xfId="0" applyFont="1" applyFill="1" applyBorder="1" applyAlignment="1" applyProtection="1">
      <alignment vertical="center"/>
      <protection locked="0"/>
    </xf>
    <xf numFmtId="0" fontId="14" fillId="7" borderId="93" xfId="0" applyFont="1" applyFill="1" applyBorder="1" applyAlignment="1">
      <alignment horizontal="center" vertical="center"/>
    </xf>
    <xf numFmtId="0" fontId="13" fillId="7" borderId="93" xfId="0" applyFont="1" applyFill="1" applyBorder="1" applyAlignment="1">
      <alignment horizontal="center" vertical="center" wrapText="1"/>
    </xf>
    <xf numFmtId="0" fontId="13" fillId="7" borderId="93" xfId="0" applyFont="1" applyFill="1" applyBorder="1" applyAlignment="1">
      <alignment horizontal="center" vertical="center"/>
    </xf>
    <xf numFmtId="0" fontId="47" fillId="2" borderId="0" xfId="0" applyFont="1" applyFill="1" applyAlignment="1" applyProtection="1">
      <alignment vertical="center"/>
      <protection locked="0"/>
    </xf>
    <xf numFmtId="0" fontId="47" fillId="2" borderId="7" xfId="0" applyFont="1" applyFill="1" applyBorder="1" applyProtection="1">
      <protection locked="0"/>
    </xf>
    <xf numFmtId="0" fontId="44" fillId="8" borderId="93" xfId="0" applyFont="1" applyFill="1" applyBorder="1" applyAlignment="1" applyProtection="1">
      <alignment vertical="center"/>
      <protection locked="0"/>
    </xf>
    <xf numFmtId="0" fontId="44" fillId="2" borderId="93" xfId="0" applyFont="1" applyFill="1" applyBorder="1" applyAlignment="1" applyProtection="1">
      <alignment vertical="center"/>
      <protection locked="0"/>
    </xf>
    <xf numFmtId="164" fontId="44" fillId="2" borderId="93" xfId="0" applyNumberFormat="1" applyFont="1" applyFill="1" applyBorder="1" applyAlignment="1" applyProtection="1">
      <alignment horizontal="center" vertical="center"/>
      <protection locked="0"/>
    </xf>
    <xf numFmtId="168" fontId="44" fillId="2" borderId="93" xfId="0" applyNumberFormat="1" applyFont="1" applyFill="1" applyBorder="1" applyAlignment="1">
      <alignment horizontal="center" vertical="center"/>
    </xf>
    <xf numFmtId="164" fontId="44" fillId="6" borderId="93" xfId="2" applyNumberFormat="1" applyFont="1" applyFill="1" applyBorder="1" applyAlignment="1" applyProtection="1">
      <alignment horizontal="center" vertical="center"/>
    </xf>
    <xf numFmtId="0" fontId="47" fillId="0" borderId="0" xfId="0" applyFont="1" applyProtection="1">
      <protection locked="0"/>
    </xf>
    <xf numFmtId="0" fontId="43" fillId="2" borderId="7" xfId="0" applyFont="1" applyFill="1" applyBorder="1" applyProtection="1">
      <protection locked="0"/>
    </xf>
    <xf numFmtId="164" fontId="45" fillId="6" borderId="93" xfId="1" applyNumberFormat="1" applyFont="1" applyFill="1" applyBorder="1" applyAlignment="1" applyProtection="1">
      <alignment horizontal="center" vertical="center"/>
    </xf>
    <xf numFmtId="164" fontId="45" fillId="6" borderId="93" xfId="2" applyNumberFormat="1" applyFont="1" applyFill="1" applyBorder="1" applyAlignment="1" applyProtection="1">
      <alignment horizontal="center" vertical="center"/>
    </xf>
    <xf numFmtId="0" fontId="43" fillId="2" borderId="0" xfId="0" applyFont="1" applyFill="1" applyProtection="1">
      <protection locked="0"/>
    </xf>
    <xf numFmtId="0" fontId="43" fillId="0" borderId="0" xfId="0" applyFont="1" applyProtection="1">
      <protection locked="0"/>
    </xf>
    <xf numFmtId="3" fontId="47" fillId="2" borderId="0" xfId="0" applyNumberFormat="1" applyFont="1" applyFill="1" applyProtection="1">
      <protection locked="0"/>
    </xf>
    <xf numFmtId="166" fontId="43" fillId="2" borderId="0" xfId="1" applyNumberFormat="1" applyFont="1" applyFill="1" applyBorder="1" applyProtection="1">
      <protection locked="0"/>
    </xf>
    <xf numFmtId="0" fontId="47" fillId="2" borderId="0" xfId="0" applyFont="1" applyFill="1"/>
    <xf numFmtId="3" fontId="47" fillId="2" borderId="0" xfId="0" applyNumberFormat="1" applyFont="1" applyFill="1"/>
    <xf numFmtId="166" fontId="43" fillId="2" borderId="0" xfId="1" applyNumberFormat="1" applyFont="1" applyFill="1" applyBorder="1" applyProtection="1"/>
    <xf numFmtId="0" fontId="44" fillId="8" borderId="93" xfId="0" applyFont="1" applyFill="1" applyBorder="1" applyAlignment="1" applyProtection="1">
      <alignment horizontal="left" vertical="center" wrapText="1"/>
      <protection locked="0"/>
    </xf>
    <xf numFmtId="164" fontId="44" fillId="2" borderId="93" xfId="2" applyNumberFormat="1" applyFont="1" applyFill="1" applyBorder="1" applyAlignment="1" applyProtection="1">
      <alignment horizontal="center" vertical="center"/>
      <protection locked="0"/>
    </xf>
    <xf numFmtId="164" fontId="44" fillId="2" borderId="93" xfId="2" applyNumberFormat="1" applyFont="1" applyFill="1" applyBorder="1" applyAlignment="1" applyProtection="1">
      <alignment horizontal="center" vertical="center"/>
    </xf>
    <xf numFmtId="168" fontId="44" fillId="6" borderId="93" xfId="0" applyNumberFormat="1" applyFont="1" applyFill="1" applyBorder="1" applyAlignment="1">
      <alignment horizontal="center" vertical="center"/>
    </xf>
    <xf numFmtId="0" fontId="47" fillId="0" borderId="0" xfId="0" applyFont="1" applyAlignment="1" applyProtection="1">
      <alignment vertical="center"/>
      <protection locked="0"/>
    </xf>
    <xf numFmtId="164" fontId="44" fillId="2" borderId="0" xfId="0" applyNumberFormat="1" applyFont="1" applyFill="1" applyAlignment="1" applyProtection="1">
      <alignment horizontal="center" vertical="center"/>
      <protection locked="0"/>
    </xf>
    <xf numFmtId="164" fontId="44" fillId="2" borderId="0" xfId="1" applyNumberFormat="1" applyFont="1" applyFill="1" applyBorder="1" applyAlignment="1" applyProtection="1">
      <alignment horizontal="center" vertical="center"/>
      <protection locked="0"/>
    </xf>
    <xf numFmtId="0" fontId="13" fillId="7" borderId="93" xfId="0" applyFont="1" applyFill="1" applyBorder="1" applyAlignment="1">
      <alignment horizontal="right" vertical="center"/>
    </xf>
    <xf numFmtId="0" fontId="47" fillId="2" borderId="0" xfId="0" applyFont="1" applyFill="1" applyAlignment="1" applyProtection="1">
      <alignment horizontal="right" vertical="center"/>
      <protection locked="0"/>
    </xf>
    <xf numFmtId="164" fontId="45" fillId="2" borderId="0" xfId="2" applyNumberFormat="1" applyFont="1" applyFill="1" applyBorder="1" applyAlignment="1" applyProtection="1">
      <alignment horizontal="center" vertical="center"/>
      <protection locked="0"/>
    </xf>
    <xf numFmtId="0" fontId="13" fillId="7" borderId="93" xfId="0" applyFont="1" applyFill="1" applyBorder="1" applyAlignment="1">
      <alignment horizontal="right" vertical="center" wrapText="1"/>
    </xf>
    <xf numFmtId="164" fontId="45" fillId="2" borderId="93" xfId="2" applyNumberFormat="1" applyFont="1" applyFill="1" applyBorder="1" applyAlignment="1" applyProtection="1">
      <alignment horizontal="center" vertical="center"/>
      <protection locked="0"/>
    </xf>
    <xf numFmtId="0" fontId="43" fillId="2" borderId="0" xfId="0" applyFont="1" applyFill="1" applyAlignment="1" applyProtection="1">
      <alignment wrapText="1"/>
      <protection locked="0"/>
    </xf>
    <xf numFmtId="0" fontId="43" fillId="2" borderId="0" xfId="0" applyFont="1" applyFill="1" applyAlignment="1" applyProtection="1">
      <alignment horizontal="right" vertical="center" wrapText="1"/>
      <protection locked="0"/>
    </xf>
    <xf numFmtId="44" fontId="45" fillId="5" borderId="52" xfId="2" applyNumberFormat="1" applyFont="1" applyFill="1" applyBorder="1" applyAlignment="1" applyProtection="1">
      <alignment horizontal="center" vertical="center"/>
    </xf>
    <xf numFmtId="0" fontId="1" fillId="2" borderId="0" xfId="0" applyFont="1" applyFill="1"/>
    <xf numFmtId="0" fontId="6" fillId="2" borderId="1" xfId="0" applyFont="1" applyFill="1" applyBorder="1" applyAlignment="1">
      <alignment horizontal="center"/>
    </xf>
    <xf numFmtId="0" fontId="6" fillId="2" borderId="0" xfId="0" applyFont="1" applyFill="1" applyAlignment="1">
      <alignment horizontal="center"/>
    </xf>
    <xf numFmtId="0" fontId="30" fillId="2" borderId="0" xfId="0" applyFont="1" applyFill="1" applyAlignment="1">
      <alignment vertical="center"/>
    </xf>
    <xf numFmtId="0" fontId="18" fillId="2" borderId="0" xfId="0" applyFont="1" applyFill="1" applyAlignment="1">
      <alignment vertical="center"/>
    </xf>
    <xf numFmtId="0" fontId="7" fillId="2" borderId="0" xfId="0" applyFont="1" applyFill="1" applyAlignment="1">
      <alignment vertical="center"/>
    </xf>
    <xf numFmtId="0" fontId="7" fillId="2" borderId="0" xfId="0" applyFont="1" applyFill="1" applyAlignment="1">
      <alignment horizontal="left" vertical="center"/>
    </xf>
    <xf numFmtId="0" fontId="8" fillId="2" borderId="0" xfId="0" applyFont="1" applyFill="1" applyAlignment="1">
      <alignment horizontal="center"/>
    </xf>
    <xf numFmtId="0" fontId="11" fillId="2" borderId="0" xfId="0" applyFont="1" applyFill="1"/>
    <xf numFmtId="0" fontId="4" fillId="5" borderId="2" xfId="0" applyFont="1" applyFill="1" applyBorder="1" applyAlignment="1">
      <alignment horizontal="left" vertical="center"/>
    </xf>
    <xf numFmtId="0" fontId="4" fillId="0" borderId="2" xfId="0" applyFont="1" applyBorder="1" applyAlignment="1">
      <alignment horizontal="left" vertical="center"/>
    </xf>
    <xf numFmtId="0" fontId="4" fillId="2" borderId="1" xfId="0" applyFont="1" applyFill="1" applyBorder="1" applyAlignment="1">
      <alignment horizontal="left" vertical="center"/>
    </xf>
    <xf numFmtId="0" fontId="4" fillId="2" borderId="1" xfId="0" applyFont="1" applyFill="1" applyBorder="1" applyAlignment="1">
      <alignment horizontal="center"/>
    </xf>
    <xf numFmtId="0" fontId="1" fillId="2" borderId="1" xfId="0" applyFont="1" applyFill="1" applyBorder="1"/>
    <xf numFmtId="0" fontId="6" fillId="2" borderId="0" xfId="0" applyFont="1" applyFill="1" applyAlignment="1">
      <alignment horizontal="left"/>
    </xf>
    <xf numFmtId="0" fontId="4" fillId="2" borderId="0" xfId="0" applyFont="1" applyFill="1" applyAlignment="1">
      <alignment horizontal="center"/>
    </xf>
    <xf numFmtId="0" fontId="31" fillId="2" borderId="0" xfId="0" applyFont="1" applyFill="1" applyAlignment="1">
      <alignment horizontal="right"/>
    </xf>
    <xf numFmtId="0" fontId="4" fillId="2" borderId="0" xfId="0" applyFont="1" applyFill="1"/>
    <xf numFmtId="0" fontId="10" fillId="2" borderId="0" xfId="0" applyFont="1" applyFill="1" applyAlignment="1">
      <alignment horizontal="center"/>
    </xf>
    <xf numFmtId="0" fontId="1" fillId="2" borderId="0" xfId="0" applyFont="1" applyFill="1" applyAlignment="1">
      <alignment vertical="center"/>
    </xf>
    <xf numFmtId="0" fontId="14" fillId="3" borderId="44" xfId="0" applyFont="1" applyFill="1" applyBorder="1" applyAlignment="1">
      <alignment horizontal="center" vertical="center"/>
    </xf>
    <xf numFmtId="0" fontId="13" fillId="3" borderId="47" xfId="0" applyFont="1" applyFill="1" applyBorder="1" applyAlignment="1">
      <alignment horizontal="center" vertical="center" wrapText="1"/>
    </xf>
    <xf numFmtId="0" fontId="13" fillId="3" borderId="45" xfId="0" applyFont="1" applyFill="1" applyBorder="1" applyAlignment="1">
      <alignment horizontal="center" vertical="center"/>
    </xf>
    <xf numFmtId="0" fontId="13" fillId="3" borderId="47" xfId="0" applyFont="1" applyFill="1" applyBorder="1" applyAlignment="1">
      <alignment horizontal="center" vertical="center"/>
    </xf>
    <xf numFmtId="0" fontId="13" fillId="3" borderId="46" xfId="0" applyFont="1" applyFill="1" applyBorder="1" applyAlignment="1">
      <alignment horizontal="center" vertical="center"/>
    </xf>
    <xf numFmtId="0" fontId="1" fillId="0" borderId="0" xfId="0" applyFont="1"/>
    <xf numFmtId="0" fontId="44" fillId="4" borderId="37" xfId="0" applyFont="1" applyFill="1" applyBorder="1" applyAlignment="1">
      <alignment vertical="center"/>
    </xf>
    <xf numFmtId="0" fontId="44" fillId="4" borderId="34" xfId="0" applyFont="1" applyFill="1" applyBorder="1" applyAlignment="1">
      <alignment vertical="center"/>
    </xf>
    <xf numFmtId="0" fontId="5" fillId="2" borderId="0" xfId="0" applyFont="1" applyFill="1"/>
    <xf numFmtId="0" fontId="5" fillId="0" borderId="0" xfId="0" applyFont="1"/>
    <xf numFmtId="0" fontId="6" fillId="2" borderId="0" xfId="0" applyFont="1" applyFill="1"/>
    <xf numFmtId="3" fontId="6" fillId="2" borderId="0" xfId="0" applyNumberFormat="1" applyFont="1" applyFill="1"/>
    <xf numFmtId="0" fontId="13" fillId="3" borderId="48" xfId="0" applyFont="1" applyFill="1" applyBorder="1" applyAlignment="1">
      <alignment horizontal="center" vertical="center"/>
    </xf>
    <xf numFmtId="0" fontId="44" fillId="4" borderId="37" xfId="0" applyFont="1" applyFill="1" applyBorder="1" applyAlignment="1">
      <alignment horizontal="left" vertical="center" wrapText="1"/>
    </xf>
    <xf numFmtId="0" fontId="47" fillId="0" borderId="7" xfId="0" applyFont="1" applyBorder="1" applyAlignment="1" applyProtection="1">
      <alignment vertical="center"/>
      <protection locked="0"/>
    </xf>
    <xf numFmtId="0" fontId="44" fillId="4" borderId="34" xfId="0" applyFont="1" applyFill="1" applyBorder="1" applyAlignment="1">
      <alignment horizontal="left" vertical="center" wrapText="1"/>
    </xf>
    <xf numFmtId="0" fontId="47" fillId="0" borderId="6" xfId="0" applyFont="1" applyBorder="1" applyAlignment="1" applyProtection="1">
      <alignment vertical="center"/>
      <protection locked="0"/>
    </xf>
    <xf numFmtId="0" fontId="47" fillId="0" borderId="8" xfId="0" applyFont="1" applyBorder="1" applyAlignment="1" applyProtection="1">
      <alignment vertical="center"/>
      <protection locked="0"/>
    </xf>
    <xf numFmtId="0" fontId="44" fillId="4" borderId="36" xfId="0" applyFont="1" applyFill="1" applyBorder="1" applyAlignment="1">
      <alignment horizontal="left" vertical="center" wrapText="1"/>
    </xf>
    <xf numFmtId="0" fontId="47" fillId="0" borderId="9" xfId="0" applyFont="1" applyBorder="1" applyAlignment="1" applyProtection="1">
      <alignment vertical="center"/>
      <protection locked="0"/>
    </xf>
    <xf numFmtId="0" fontId="44" fillId="4" borderId="35" xfId="0" applyFont="1" applyFill="1" applyBorder="1" applyAlignment="1">
      <alignment horizontal="left" vertical="center" wrapText="1"/>
    </xf>
    <xf numFmtId="0" fontId="47" fillId="0" borderId="11" xfId="0" applyFont="1" applyBorder="1" applyAlignment="1" applyProtection="1">
      <alignment vertical="center"/>
      <protection locked="0"/>
    </xf>
    <xf numFmtId="0" fontId="47" fillId="0" borderId="5" xfId="0" applyFont="1" applyBorder="1" applyAlignment="1" applyProtection="1">
      <alignment vertical="center"/>
      <protection locked="0"/>
    </xf>
    <xf numFmtId="0" fontId="1" fillId="0" borderId="0" xfId="0" applyFont="1" applyAlignment="1">
      <alignment vertical="center"/>
    </xf>
    <xf numFmtId="164" fontId="12" fillId="2" borderId="0" xfId="0" applyNumberFormat="1" applyFont="1" applyFill="1" applyAlignment="1">
      <alignment horizontal="center" vertical="center"/>
    </xf>
    <xf numFmtId="0" fontId="13" fillId="3" borderId="54" xfId="0" applyFont="1" applyFill="1" applyBorder="1" applyAlignment="1">
      <alignment horizontal="right" vertical="center"/>
    </xf>
    <xf numFmtId="0" fontId="1" fillId="2" borderId="0" xfId="0" applyFont="1" applyFill="1" applyAlignment="1">
      <alignment horizontal="right" vertical="center"/>
    </xf>
    <xf numFmtId="0" fontId="13" fillId="3" borderId="54" xfId="0" applyFont="1" applyFill="1" applyBorder="1" applyAlignment="1">
      <alignment horizontal="right" vertical="center" wrapText="1"/>
    </xf>
    <xf numFmtId="0" fontId="5" fillId="2" borderId="0" xfId="0" applyFont="1" applyFill="1" applyAlignment="1">
      <alignment wrapText="1"/>
    </xf>
    <xf numFmtId="0" fontId="5" fillId="2" borderId="0" xfId="0" applyFont="1" applyFill="1" applyAlignment="1">
      <alignment horizontal="right" vertical="center" wrapText="1"/>
    </xf>
    <xf numFmtId="9" fontId="28" fillId="2" borderId="0" xfId="0" applyNumberFormat="1" applyFont="1" applyFill="1"/>
    <xf numFmtId="0" fontId="28" fillId="2" borderId="0" xfId="0" applyFont="1" applyFill="1"/>
    <xf numFmtId="44" fontId="45" fillId="5" borderId="55" xfId="2" applyNumberFormat="1" applyFont="1" applyFill="1" applyBorder="1" applyAlignment="1" applyProtection="1">
      <alignment horizontal="center" vertical="center"/>
    </xf>
    <xf numFmtId="0" fontId="51" fillId="2" borderId="94" xfId="0" applyFont="1" applyFill="1" applyBorder="1" applyAlignment="1" applyProtection="1">
      <alignment vertical="top"/>
      <protection locked="0"/>
    </xf>
    <xf numFmtId="0" fontId="9" fillId="2" borderId="94" xfId="0" applyFont="1" applyFill="1" applyBorder="1"/>
    <xf numFmtId="0" fontId="25" fillId="3" borderId="45" xfId="0" applyFont="1" applyFill="1" applyBorder="1" applyAlignment="1">
      <alignment horizontal="center" vertical="center" wrapText="1"/>
    </xf>
    <xf numFmtId="0" fontId="64" fillId="3" borderId="47" xfId="0" applyFont="1" applyFill="1" applyBorder="1" applyAlignment="1">
      <alignment horizontal="center" vertical="center" wrapText="1"/>
    </xf>
    <xf numFmtId="169" fontId="12" fillId="2" borderId="0" xfId="0" applyNumberFormat="1" applyFont="1" applyFill="1" applyAlignment="1">
      <alignment horizontal="center" vertical="center"/>
    </xf>
    <xf numFmtId="169" fontId="12" fillId="2" borderId="0" xfId="1" applyNumberFormat="1" applyFont="1" applyFill="1" applyBorder="1" applyAlignment="1" applyProtection="1">
      <alignment horizontal="center" vertical="center"/>
    </xf>
    <xf numFmtId="5" fontId="44" fillId="5" borderId="18" xfId="0" applyNumberFormat="1" applyFont="1" applyFill="1" applyBorder="1" applyAlignment="1">
      <alignment horizontal="center" vertical="center"/>
    </xf>
    <xf numFmtId="5" fontId="44" fillId="5" borderId="50" xfId="2" applyNumberFormat="1" applyFont="1" applyFill="1" applyBorder="1" applyAlignment="1" applyProtection="1">
      <alignment horizontal="center" vertical="center"/>
    </xf>
    <xf numFmtId="5" fontId="44" fillId="0" borderId="6" xfId="2" applyNumberFormat="1" applyFont="1" applyFill="1" applyBorder="1" applyAlignment="1" applyProtection="1">
      <alignment horizontal="center" vertical="center"/>
      <protection locked="0"/>
    </xf>
    <xf numFmtId="5" fontId="44" fillId="5" borderId="49" xfId="2" applyNumberFormat="1" applyFont="1" applyFill="1" applyBorder="1" applyAlignment="1" applyProtection="1">
      <alignment horizontal="center" vertical="center"/>
    </xf>
    <xf numFmtId="5" fontId="44" fillId="5" borderId="6" xfId="2" applyNumberFormat="1" applyFont="1" applyFill="1" applyBorder="1" applyAlignment="1" applyProtection="1">
      <alignment horizontal="center" vertical="center"/>
    </xf>
    <xf numFmtId="5" fontId="44" fillId="0" borderId="9" xfId="2" applyNumberFormat="1" applyFont="1" applyFill="1" applyBorder="1" applyAlignment="1" applyProtection="1">
      <alignment horizontal="center" vertical="center"/>
      <protection locked="0"/>
    </xf>
    <xf numFmtId="5" fontId="44" fillId="6" borderId="6" xfId="2" applyNumberFormat="1" applyFont="1" applyFill="1" applyBorder="1" applyAlignment="1" applyProtection="1">
      <alignment horizontal="center" vertical="center"/>
      <protection locked="0"/>
    </xf>
    <xf numFmtId="5" fontId="45" fillId="5" borderId="52" xfId="2" applyNumberFormat="1" applyFont="1" applyFill="1" applyBorder="1" applyAlignment="1" applyProtection="1">
      <alignment horizontal="center" vertical="center"/>
    </xf>
    <xf numFmtId="5" fontId="44" fillId="0" borderId="7" xfId="2" applyNumberFormat="1" applyFont="1" applyFill="1" applyBorder="1" applyAlignment="1" applyProtection="1">
      <alignment horizontal="center" vertical="center"/>
      <protection locked="0"/>
    </xf>
    <xf numFmtId="170" fontId="44" fillId="0" borderId="5" xfId="0" applyNumberFormat="1" applyFont="1" applyBorder="1" applyAlignment="1" applyProtection="1">
      <alignment horizontal="center" vertical="center"/>
      <protection locked="0"/>
    </xf>
    <xf numFmtId="170" fontId="44" fillId="5" borderId="29" xfId="2" applyNumberFormat="1" applyFont="1" applyFill="1" applyBorder="1" applyAlignment="1" applyProtection="1">
      <alignment horizontal="center" vertical="center"/>
    </xf>
    <xf numFmtId="170" fontId="45" fillId="5" borderId="53" xfId="1" applyNumberFormat="1" applyFont="1" applyFill="1" applyBorder="1" applyAlignment="1" applyProtection="1">
      <alignment horizontal="center" vertical="center"/>
    </xf>
    <xf numFmtId="0" fontId="44" fillId="0" borderId="5" xfId="0" applyFont="1" applyBorder="1" applyAlignment="1" applyProtection="1">
      <alignment vertical="center"/>
      <protection locked="0"/>
    </xf>
    <xf numFmtId="5" fontId="44" fillId="6" borderId="5" xfId="0" applyNumberFormat="1" applyFont="1" applyFill="1" applyBorder="1" applyAlignment="1" applyProtection="1">
      <alignment horizontal="center" vertical="center"/>
      <protection locked="0"/>
    </xf>
    <xf numFmtId="164" fontId="44" fillId="5" borderId="5" xfId="0" applyNumberFormat="1" applyFont="1" applyFill="1" applyBorder="1" applyAlignment="1">
      <alignment horizontal="center" vertical="center"/>
    </xf>
    <xf numFmtId="5" fontId="45" fillId="5" borderId="43" xfId="2" applyNumberFormat="1" applyFont="1" applyFill="1" applyBorder="1" applyAlignment="1" applyProtection="1">
      <alignment horizontal="center" vertical="center"/>
    </xf>
    <xf numFmtId="5" fontId="45" fillId="5" borderId="42" xfId="2" applyNumberFormat="1" applyFont="1" applyFill="1" applyBorder="1" applyAlignment="1" applyProtection="1">
      <alignment horizontal="center" vertical="center"/>
    </xf>
    <xf numFmtId="5" fontId="45" fillId="2" borderId="42" xfId="2" applyNumberFormat="1" applyFont="1" applyFill="1" applyBorder="1" applyAlignment="1" applyProtection="1">
      <alignment horizontal="center" vertical="center"/>
      <protection locked="0"/>
    </xf>
    <xf numFmtId="0" fontId="44" fillId="0" borderId="25" xfId="0" applyFont="1" applyBorder="1" applyAlignment="1" applyProtection="1">
      <alignment vertical="top" wrapText="1"/>
      <protection locked="0"/>
    </xf>
    <xf numFmtId="0" fontId="44" fillId="0" borderId="0" xfId="0" applyFont="1" applyAlignment="1" applyProtection="1">
      <alignment vertical="top" wrapText="1"/>
      <protection locked="0"/>
    </xf>
    <xf numFmtId="0" fontId="44" fillId="0" borderId="26" xfId="0" applyFont="1" applyBorder="1" applyAlignment="1" applyProtection="1">
      <alignment vertical="top" wrapText="1"/>
      <protection locked="0"/>
    </xf>
    <xf numFmtId="0" fontId="44" fillId="0" borderId="27" xfId="0" applyFont="1" applyBorder="1" applyAlignment="1" applyProtection="1">
      <alignment vertical="top" wrapText="1"/>
      <protection locked="0"/>
    </xf>
    <xf numFmtId="0" fontId="44" fillId="0" borderId="28" xfId="0" applyFont="1" applyBorder="1" applyAlignment="1" applyProtection="1">
      <alignment vertical="top" wrapText="1"/>
      <protection locked="0"/>
    </xf>
    <xf numFmtId="0" fontId="44" fillId="0" borderId="29" xfId="0" applyFont="1" applyBorder="1" applyAlignment="1" applyProtection="1">
      <alignment vertical="top" wrapText="1"/>
      <protection locked="0"/>
    </xf>
    <xf numFmtId="170" fontId="66" fillId="0" borderId="103" xfId="0" applyNumberFormat="1" applyFont="1" applyBorder="1" applyAlignment="1" applyProtection="1">
      <alignment horizontal="center" vertical="center"/>
      <protection locked="0"/>
    </xf>
    <xf numFmtId="5" fontId="66" fillId="0" borderId="104" xfId="0" applyNumberFormat="1" applyFont="1" applyBorder="1" applyAlignment="1" applyProtection="1">
      <alignment horizontal="center" vertical="center"/>
      <protection locked="0"/>
    </xf>
    <xf numFmtId="164" fontId="66" fillId="9" borderId="103" xfId="0" applyNumberFormat="1" applyFont="1" applyFill="1" applyBorder="1" applyAlignment="1">
      <alignment horizontal="center" vertical="center"/>
    </xf>
    <xf numFmtId="0" fontId="44" fillId="0" borderId="85" xfId="0" applyFont="1" applyBorder="1" applyAlignment="1" applyProtection="1">
      <alignment horizontal="center" vertical="center" wrapText="1"/>
      <protection locked="0"/>
    </xf>
    <xf numFmtId="0" fontId="44" fillId="0" borderId="83" xfId="0" applyFont="1" applyBorder="1" applyAlignment="1" applyProtection="1">
      <alignment horizontal="center" vertical="center" wrapText="1"/>
      <protection locked="0"/>
    </xf>
    <xf numFmtId="0" fontId="44" fillId="0" borderId="86" xfId="0" applyFont="1" applyBorder="1" applyAlignment="1" applyProtection="1">
      <alignment horizontal="center" vertical="center" wrapText="1"/>
      <protection locked="0"/>
    </xf>
    <xf numFmtId="0" fontId="44" fillId="0" borderId="25" xfId="0" applyFont="1" applyBorder="1" applyAlignment="1">
      <alignment vertical="top" wrapText="1"/>
    </xf>
    <xf numFmtId="0" fontId="44" fillId="0" borderId="0" xfId="0" applyFont="1" applyAlignment="1">
      <alignment vertical="top" wrapText="1"/>
    </xf>
    <xf numFmtId="0" fontId="44" fillId="0" borderId="26" xfId="0" applyFont="1" applyBorder="1" applyAlignment="1">
      <alignment vertical="top" wrapText="1"/>
    </xf>
    <xf numFmtId="0" fontId="54" fillId="0" borderId="0" xfId="0" applyFont="1" applyAlignment="1">
      <alignment vertical="top" wrapText="1"/>
    </xf>
    <xf numFmtId="0" fontId="54" fillId="0" borderId="74" xfId="0" applyFont="1" applyBorder="1" applyAlignment="1">
      <alignment vertical="top" wrapText="1"/>
    </xf>
    <xf numFmtId="0" fontId="54" fillId="0" borderId="71" xfId="0" applyFont="1" applyBorder="1" applyAlignment="1">
      <alignment vertical="top" wrapText="1"/>
    </xf>
    <xf numFmtId="0" fontId="54" fillId="0" borderId="72" xfId="0" applyFont="1" applyBorder="1" applyAlignment="1">
      <alignment vertical="top" wrapText="1"/>
    </xf>
    <xf numFmtId="0" fontId="42" fillId="0" borderId="23" xfId="0" applyFont="1" applyBorder="1" applyAlignment="1">
      <alignment horizontal="center" wrapText="1"/>
    </xf>
    <xf numFmtId="0" fontId="42" fillId="0" borderId="24" xfId="0" applyFont="1" applyBorder="1" applyAlignment="1">
      <alignment horizontal="center" wrapText="1"/>
    </xf>
    <xf numFmtId="0" fontId="42" fillId="0" borderId="26" xfId="0" applyFont="1" applyBorder="1" applyAlignment="1">
      <alignment horizontal="center" wrapText="1"/>
    </xf>
    <xf numFmtId="0" fontId="42" fillId="0" borderId="28" xfId="0" applyFont="1" applyBorder="1" applyAlignment="1">
      <alignment horizontal="center" wrapText="1"/>
    </xf>
    <xf numFmtId="0" fontId="42" fillId="0" borderId="29" xfId="0" applyFont="1" applyBorder="1" applyAlignment="1">
      <alignment horizontal="center" wrapText="1"/>
    </xf>
    <xf numFmtId="0" fontId="42" fillId="0" borderId="0" xfId="0" applyFont="1" applyAlignment="1">
      <alignment horizontal="center" wrapText="1"/>
    </xf>
    <xf numFmtId="0" fontId="42" fillId="0" borderId="107" xfId="0" applyFont="1" applyBorder="1" applyAlignment="1">
      <alignment horizontal="center" wrapText="1"/>
    </xf>
    <xf numFmtId="0" fontId="42" fillId="0" borderId="74" xfId="0" applyFont="1" applyBorder="1" applyAlignment="1">
      <alignment horizontal="center" wrapText="1"/>
    </xf>
    <xf numFmtId="0" fontId="42" fillId="0" borderId="108" xfId="0" applyFont="1" applyBorder="1" applyAlignment="1">
      <alignment horizontal="center" wrapText="1"/>
    </xf>
    <xf numFmtId="0" fontId="42" fillId="0" borderId="74" xfId="0" applyFont="1" applyBorder="1" applyAlignment="1">
      <alignment vertical="center" wrapText="1"/>
    </xf>
    <xf numFmtId="0" fontId="42" fillId="0" borderId="0" xfId="0" applyFont="1" applyAlignment="1">
      <alignment vertical="center" wrapText="1"/>
    </xf>
    <xf numFmtId="0" fontId="42" fillId="0" borderId="26" xfId="0" applyFont="1" applyBorder="1" applyAlignment="1">
      <alignment vertical="center" wrapText="1"/>
    </xf>
    <xf numFmtId="0" fontId="42" fillId="0" borderId="108" xfId="0" applyFont="1" applyBorder="1" applyAlignment="1">
      <alignment vertical="center" wrapText="1"/>
    </xf>
    <xf numFmtId="0" fontId="42" fillId="0" borderId="28" xfId="0" applyFont="1" applyBorder="1" applyAlignment="1">
      <alignment vertical="center" wrapText="1"/>
    </xf>
    <xf numFmtId="0" fontId="42" fillId="0" borderId="29" xfId="0" applyFont="1" applyBorder="1" applyAlignment="1">
      <alignment vertical="center" wrapText="1"/>
    </xf>
    <xf numFmtId="0" fontId="14" fillId="3" borderId="0" xfId="0" applyFont="1" applyFill="1" applyAlignment="1">
      <alignment horizontal="center" vertical="center"/>
    </xf>
    <xf numFmtId="5" fontId="44" fillId="0" borderId="10" xfId="2" applyNumberFormat="1" applyFont="1" applyFill="1" applyBorder="1" applyAlignment="1" applyProtection="1">
      <alignment horizontal="center" vertical="center"/>
      <protection locked="0"/>
    </xf>
    <xf numFmtId="171" fontId="31" fillId="2" borderId="56" xfId="2" applyNumberFormat="1" applyFont="1" applyFill="1" applyBorder="1" applyAlignment="1">
      <alignment horizontal="left"/>
    </xf>
    <xf numFmtId="0" fontId="44" fillId="11" borderId="37" xfId="0" applyFont="1" applyFill="1" applyBorder="1" applyAlignment="1">
      <alignment vertical="center"/>
    </xf>
    <xf numFmtId="0" fontId="47" fillId="11" borderId="8" xfId="0" applyFont="1" applyFill="1" applyBorder="1" applyAlignment="1" applyProtection="1">
      <alignment vertical="center"/>
      <protection locked="0"/>
    </xf>
    <xf numFmtId="164" fontId="44" fillId="11" borderId="6" xfId="2" applyNumberFormat="1" applyFont="1" applyFill="1" applyBorder="1" applyAlignment="1" applyProtection="1">
      <alignment horizontal="center" vertical="center"/>
      <protection locked="0"/>
    </xf>
    <xf numFmtId="5" fontId="44" fillId="11" borderId="9" xfId="2" applyNumberFormat="1" applyFont="1" applyFill="1" applyBorder="1" applyAlignment="1" applyProtection="1">
      <alignment horizontal="center" vertical="center"/>
      <protection locked="0"/>
    </xf>
    <xf numFmtId="0" fontId="44" fillId="11" borderId="34" xfId="0" applyFont="1" applyFill="1" applyBorder="1" applyAlignment="1" applyProtection="1">
      <alignment vertical="center"/>
      <protection locked="0"/>
    </xf>
    <xf numFmtId="0" fontId="44" fillId="11" borderId="35" xfId="0" applyFont="1" applyFill="1" applyBorder="1" applyAlignment="1">
      <alignment vertical="center"/>
    </xf>
    <xf numFmtId="171" fontId="45" fillId="0" borderId="76" xfId="0" applyNumberFormat="1" applyFont="1" applyBorder="1" applyAlignment="1" applyProtection="1">
      <alignment horizontal="center" vertical="center" wrapText="1"/>
      <protection locked="0"/>
    </xf>
    <xf numFmtId="171" fontId="45" fillId="0" borderId="84" xfId="0" applyNumberFormat="1" applyFont="1" applyBorder="1" applyAlignment="1" applyProtection="1">
      <alignment horizontal="center" vertical="center" wrapText="1"/>
      <protection locked="0"/>
    </xf>
    <xf numFmtId="171" fontId="12" fillId="10" borderId="39" xfId="0" applyNumberFormat="1" applyFont="1" applyFill="1" applyBorder="1" applyAlignment="1" applyProtection="1">
      <alignment horizontal="center" vertical="center" wrapText="1"/>
      <protection locked="0"/>
    </xf>
    <xf numFmtId="0" fontId="40" fillId="2" borderId="12" xfId="0" applyFont="1" applyFill="1" applyBorder="1" applyAlignment="1">
      <alignment horizontal="left" vertical="top" wrapText="1"/>
    </xf>
    <xf numFmtId="0" fontId="63" fillId="2" borderId="0" xfId="0" applyFont="1" applyFill="1" applyAlignment="1">
      <alignment horizontal="left" vertical="top" wrapText="1"/>
    </xf>
    <xf numFmtId="0" fontId="41" fillId="2" borderId="0" xfId="0" applyFont="1" applyFill="1" applyAlignment="1">
      <alignment horizontal="left" vertical="top" wrapText="1"/>
    </xf>
    <xf numFmtId="0" fontId="48" fillId="4" borderId="0" xfId="0" applyFont="1" applyFill="1" applyAlignment="1">
      <alignment horizontal="center" vertical="top"/>
    </xf>
    <xf numFmtId="0" fontId="23" fillId="2" borderId="0" xfId="0" applyFont="1" applyFill="1" applyAlignment="1">
      <alignment horizontal="left" vertical="top" wrapText="1"/>
    </xf>
    <xf numFmtId="0" fontId="40" fillId="2" borderId="0" xfId="0" applyFont="1" applyFill="1" applyAlignment="1">
      <alignment horizontal="left" vertical="top" wrapText="1"/>
    </xf>
    <xf numFmtId="0" fontId="61" fillId="2" borderId="0" xfId="0" applyFont="1" applyFill="1" applyAlignment="1">
      <alignment horizontal="left" vertical="top" wrapText="1"/>
    </xf>
    <xf numFmtId="0" fontId="60" fillId="2" borderId="15" xfId="0" applyFont="1" applyFill="1" applyBorder="1" applyAlignment="1">
      <alignment horizontal="left" vertical="top" wrapText="1"/>
    </xf>
    <xf numFmtId="0" fontId="35" fillId="2" borderId="16" xfId="0" applyFont="1" applyFill="1" applyBorder="1" applyAlignment="1">
      <alignment horizontal="left" vertical="top" wrapText="1"/>
    </xf>
    <xf numFmtId="0" fontId="35" fillId="2" borderId="17" xfId="0" applyFont="1" applyFill="1" applyBorder="1" applyAlignment="1">
      <alignment horizontal="left" vertical="top" wrapText="1"/>
    </xf>
    <xf numFmtId="0" fontId="40" fillId="2" borderId="0" xfId="0" applyFont="1" applyFill="1" applyAlignment="1">
      <alignment horizontal="left" vertical="top"/>
    </xf>
    <xf numFmtId="0" fontId="51" fillId="2" borderId="0" xfId="0" applyFont="1" applyFill="1" applyAlignment="1" applyProtection="1">
      <alignment horizontal="center" vertical="top"/>
      <protection locked="0"/>
    </xf>
    <xf numFmtId="0" fontId="0" fillId="2" borderId="0" xfId="0" applyFill="1" applyAlignment="1" applyProtection="1">
      <alignment horizontal="center" vertical="top" wrapText="1"/>
      <protection locked="0"/>
    </xf>
    <xf numFmtId="0" fontId="62" fillId="0" borderId="69" xfId="0" applyFont="1" applyBorder="1" applyAlignment="1">
      <alignment horizontal="center" vertical="center" wrapText="1"/>
    </xf>
    <xf numFmtId="0" fontId="62" fillId="0" borderId="70" xfId="0" applyFont="1" applyBorder="1" applyAlignment="1">
      <alignment horizontal="center" vertical="center" wrapText="1"/>
    </xf>
    <xf numFmtId="0" fontId="62" fillId="0" borderId="0" xfId="0" applyFont="1" applyAlignment="1">
      <alignment horizontal="center" vertical="center" wrapText="1"/>
    </xf>
    <xf numFmtId="0" fontId="62" fillId="0" borderId="75" xfId="0" applyFont="1" applyBorder="1" applyAlignment="1">
      <alignment horizontal="center" vertical="center" wrapText="1"/>
    </xf>
    <xf numFmtId="0" fontId="62" fillId="0" borderId="72" xfId="0" applyFont="1" applyBorder="1" applyAlignment="1">
      <alignment horizontal="center" vertical="center" wrapText="1"/>
    </xf>
    <xf numFmtId="0" fontId="62" fillId="0" borderId="73" xfId="0" applyFont="1" applyBorder="1" applyAlignment="1">
      <alignment horizontal="center" vertical="center" wrapText="1"/>
    </xf>
    <xf numFmtId="0" fontId="62" fillId="0" borderId="68" xfId="0" applyFont="1" applyBorder="1" applyAlignment="1">
      <alignment horizontal="center" vertical="center" wrapText="1"/>
    </xf>
    <xf numFmtId="0" fontId="62" fillId="0" borderId="74" xfId="0" applyFont="1" applyBorder="1" applyAlignment="1">
      <alignment horizontal="center" vertical="center" wrapText="1"/>
    </xf>
    <xf numFmtId="0" fontId="62" fillId="0" borderId="71" xfId="0" applyFont="1" applyBorder="1" applyAlignment="1">
      <alignment horizontal="center" vertical="center" wrapText="1"/>
    </xf>
    <xf numFmtId="0" fontId="65" fillId="0" borderId="69" xfId="0" applyFont="1" applyBorder="1" applyAlignment="1">
      <alignment horizontal="center" vertical="center" wrapText="1"/>
    </xf>
    <xf numFmtId="0" fontId="65" fillId="0" borderId="90" xfId="0" applyFont="1" applyBorder="1" applyAlignment="1">
      <alignment horizontal="center" vertical="center" wrapText="1"/>
    </xf>
    <xf numFmtId="0" fontId="65" fillId="0" borderId="0" xfId="0" applyFont="1" applyAlignment="1">
      <alignment horizontal="center" vertical="center" wrapText="1"/>
    </xf>
    <xf numFmtId="0" fontId="65" fillId="0" borderId="26" xfId="0" applyFont="1" applyBorder="1" applyAlignment="1">
      <alignment horizontal="center" vertical="center" wrapText="1"/>
    </xf>
    <xf numFmtId="0" fontId="65" fillId="0" borderId="72" xfId="0" applyFont="1" applyBorder="1" applyAlignment="1">
      <alignment horizontal="center" vertical="center" wrapText="1"/>
    </xf>
    <xf numFmtId="0" fontId="65" fillId="0" borderId="91" xfId="0" applyFont="1" applyBorder="1" applyAlignment="1">
      <alignment horizontal="center" vertical="center" wrapText="1"/>
    </xf>
    <xf numFmtId="0" fontId="62" fillId="0" borderId="28" xfId="0" applyFont="1" applyBorder="1" applyAlignment="1">
      <alignment horizontal="center" vertical="center" wrapText="1"/>
    </xf>
    <xf numFmtId="0" fontId="42" fillId="0" borderId="109" xfId="0" applyFont="1" applyBorder="1" applyAlignment="1">
      <alignment horizontal="center" vertical="center" wrapText="1"/>
    </xf>
    <xf numFmtId="0" fontId="42" fillId="0" borderId="105" xfId="0" applyFont="1" applyBorder="1" applyAlignment="1">
      <alignment horizontal="center" vertical="center" wrapText="1"/>
    </xf>
    <xf numFmtId="0" fontId="42" fillId="0" borderId="106" xfId="0" applyFont="1" applyBorder="1" applyAlignment="1">
      <alignment horizontal="center" vertical="center" wrapText="1"/>
    </xf>
    <xf numFmtId="0" fontId="42" fillId="0" borderId="74" xfId="0" applyFont="1" applyBorder="1" applyAlignment="1">
      <alignment horizontal="center" vertical="center" wrapText="1"/>
    </xf>
    <xf numFmtId="0" fontId="42" fillId="0" borderId="0" xfId="0" applyFont="1" applyAlignment="1">
      <alignment horizontal="center" vertical="center" wrapText="1"/>
    </xf>
    <xf numFmtId="0" fontId="42" fillId="0" borderId="75" xfId="0" applyFont="1" applyBorder="1" applyAlignment="1">
      <alignment horizontal="center" vertical="center" wrapText="1"/>
    </xf>
    <xf numFmtId="0" fontId="42" fillId="0" borderId="108" xfId="0" applyFont="1" applyBorder="1" applyAlignment="1">
      <alignment horizontal="center" vertical="center" wrapText="1"/>
    </xf>
    <xf numFmtId="0" fontId="42" fillId="0" borderId="28" xfId="0" applyFont="1" applyBorder="1" applyAlignment="1">
      <alignment horizontal="center" vertical="center" wrapText="1"/>
    </xf>
    <xf numFmtId="0" fontId="42" fillId="0" borderId="113" xfId="0" applyFont="1" applyBorder="1" applyAlignment="1">
      <alignment horizontal="center" vertical="center" wrapText="1"/>
    </xf>
    <xf numFmtId="0" fontId="54" fillId="0" borderId="68" xfId="0" applyFont="1" applyBorder="1" applyAlignment="1">
      <alignment horizontal="left" vertical="top" wrapText="1"/>
    </xf>
    <xf numFmtId="0" fontId="54" fillId="0" borderId="69" xfId="0" applyFont="1" applyBorder="1" applyAlignment="1">
      <alignment horizontal="left" vertical="top" wrapText="1"/>
    </xf>
    <xf numFmtId="0" fontId="54" fillId="0" borderId="70" xfId="0" applyFont="1" applyBorder="1" applyAlignment="1">
      <alignment horizontal="left" vertical="top" wrapText="1"/>
    </xf>
    <xf numFmtId="0" fontId="54" fillId="0" borderId="74" xfId="0" applyFont="1" applyBorder="1" applyAlignment="1">
      <alignment horizontal="left" vertical="top" wrapText="1"/>
    </xf>
    <xf numFmtId="0" fontId="54" fillId="0" borderId="0" xfId="0" applyFont="1" applyAlignment="1">
      <alignment horizontal="left" vertical="top" wrapText="1"/>
    </xf>
    <xf numFmtId="0" fontId="54" fillId="0" borderId="75" xfId="0" applyFont="1" applyBorder="1" applyAlignment="1">
      <alignment horizontal="left" vertical="top" wrapText="1"/>
    </xf>
    <xf numFmtId="0" fontId="51" fillId="2" borderId="0" xfId="0" applyFont="1" applyFill="1" applyAlignment="1" applyProtection="1">
      <alignment horizontal="left" vertical="top"/>
      <protection locked="0"/>
    </xf>
    <xf numFmtId="0" fontId="51" fillId="2" borderId="95" xfId="0" applyFont="1" applyFill="1" applyBorder="1" applyAlignment="1" applyProtection="1">
      <alignment horizontal="center" vertical="top"/>
      <protection locked="0"/>
    </xf>
    <xf numFmtId="0" fontId="0" fillId="2" borderId="95" xfId="0" applyFill="1" applyBorder="1" applyAlignment="1" applyProtection="1">
      <alignment horizontal="center" vertical="top" wrapText="1"/>
      <protection locked="0"/>
    </xf>
    <xf numFmtId="0" fontId="19" fillId="3" borderId="14" xfId="0" applyFont="1" applyFill="1" applyBorder="1" applyAlignment="1">
      <alignment horizontal="left" vertical="center" wrapText="1"/>
    </xf>
    <xf numFmtId="0" fontId="19" fillId="3" borderId="0" xfId="0" applyFont="1" applyFill="1" applyAlignment="1">
      <alignment horizontal="left" vertical="center" wrapText="1"/>
    </xf>
    <xf numFmtId="0" fontId="19" fillId="3" borderId="26" xfId="0" applyFont="1" applyFill="1" applyBorder="1" applyAlignment="1">
      <alignment horizontal="left" vertical="center" wrapText="1"/>
    </xf>
    <xf numFmtId="0" fontId="53" fillId="7" borderId="22" xfId="0" applyFont="1" applyFill="1" applyBorder="1" applyAlignment="1">
      <alignment horizontal="center" vertical="center" wrapText="1"/>
    </xf>
    <xf numFmtId="0" fontId="53" fillId="7" borderId="23" xfId="0" applyFont="1" applyFill="1" applyBorder="1" applyAlignment="1">
      <alignment horizontal="center" vertical="center" wrapText="1"/>
    </xf>
    <xf numFmtId="0" fontId="53" fillId="7" borderId="24" xfId="0" applyFont="1" applyFill="1" applyBorder="1" applyAlignment="1">
      <alignment horizontal="center" vertical="center" wrapText="1"/>
    </xf>
    <xf numFmtId="0" fontId="53" fillId="7" borderId="25" xfId="0" applyFont="1" applyFill="1" applyBorder="1" applyAlignment="1">
      <alignment horizontal="center" vertical="center" wrapText="1"/>
    </xf>
    <xf numFmtId="0" fontId="53" fillId="7" borderId="0" xfId="0" applyFont="1" applyFill="1" applyAlignment="1">
      <alignment horizontal="center" vertical="center" wrapText="1"/>
    </xf>
    <xf numFmtId="0" fontId="53" fillId="7" borderId="26" xfId="0" applyFont="1" applyFill="1" applyBorder="1" applyAlignment="1">
      <alignment horizontal="center" vertical="center" wrapText="1"/>
    </xf>
    <xf numFmtId="0" fontId="45" fillId="5" borderId="65" xfId="0" applyFont="1" applyFill="1" applyBorder="1" applyAlignment="1">
      <alignment horizontal="left" vertical="center" wrapText="1"/>
    </xf>
    <xf numFmtId="0" fontId="45" fillId="5" borderId="66" xfId="0" applyFont="1" applyFill="1" applyBorder="1" applyAlignment="1">
      <alignment horizontal="left" vertical="center" wrapText="1"/>
    </xf>
    <xf numFmtId="0" fontId="45" fillId="5" borderId="67" xfId="0" applyFont="1" applyFill="1" applyBorder="1" applyAlignment="1">
      <alignment horizontal="left" vertical="center" wrapText="1"/>
    </xf>
    <xf numFmtId="0" fontId="42" fillId="6" borderId="68" xfId="0" applyFont="1" applyFill="1" applyBorder="1" applyAlignment="1">
      <alignment horizontal="center" vertical="top" wrapText="1"/>
    </xf>
    <xf numFmtId="0" fontId="42" fillId="6" borderId="69" xfId="0" applyFont="1" applyFill="1" applyBorder="1" applyAlignment="1">
      <alignment horizontal="center" vertical="top" wrapText="1"/>
    </xf>
    <xf numFmtId="0" fontId="42" fillId="6" borderId="70" xfId="0" applyFont="1" applyFill="1" applyBorder="1" applyAlignment="1">
      <alignment horizontal="center" vertical="top" wrapText="1"/>
    </xf>
    <xf numFmtId="0" fontId="42" fillId="0" borderId="68" xfId="0" applyFont="1" applyBorder="1" applyAlignment="1">
      <alignment horizontal="left" vertical="top" wrapText="1"/>
    </xf>
    <xf numFmtId="0" fontId="42" fillId="0" borderId="69" xfId="0" applyFont="1" applyBorder="1" applyAlignment="1">
      <alignment horizontal="left" vertical="top" wrapText="1"/>
    </xf>
    <xf numFmtId="0" fontId="42" fillId="0" borderId="70" xfId="0" applyFont="1" applyBorder="1" applyAlignment="1">
      <alignment horizontal="left" vertical="top" wrapText="1"/>
    </xf>
    <xf numFmtId="0" fontId="42" fillId="0" borderId="74" xfId="0" applyFont="1" applyBorder="1" applyAlignment="1">
      <alignment horizontal="left" vertical="top" wrapText="1"/>
    </xf>
    <xf numFmtId="0" fontId="42" fillId="0" borderId="0" xfId="0" applyFont="1" applyAlignment="1">
      <alignment horizontal="left" vertical="top" wrapText="1"/>
    </xf>
    <xf numFmtId="0" fontId="42" fillId="0" borderId="75" xfId="0" applyFont="1" applyBorder="1" applyAlignment="1">
      <alignment horizontal="left" vertical="top" wrapText="1"/>
    </xf>
    <xf numFmtId="0" fontId="42" fillId="0" borderId="71" xfId="0" applyFont="1" applyBorder="1" applyAlignment="1">
      <alignment horizontal="left" vertical="top" wrapText="1"/>
    </xf>
    <xf numFmtId="0" fontId="42" fillId="0" borderId="72" xfId="0" applyFont="1" applyBorder="1" applyAlignment="1">
      <alignment horizontal="left" vertical="top" wrapText="1"/>
    </xf>
    <xf numFmtId="0" fontId="42" fillId="0" borderId="73" xfId="0" applyFont="1" applyBorder="1" applyAlignment="1">
      <alignment horizontal="left" vertical="top" wrapText="1"/>
    </xf>
    <xf numFmtId="0" fontId="45" fillId="5" borderId="65" xfId="0" applyFont="1" applyFill="1" applyBorder="1" applyAlignment="1">
      <alignment vertical="center" wrapText="1"/>
    </xf>
    <xf numFmtId="0" fontId="45" fillId="5" borderId="66" xfId="0" applyFont="1" applyFill="1" applyBorder="1" applyAlignment="1">
      <alignment vertical="center" wrapText="1"/>
    </xf>
    <xf numFmtId="0" fontId="45" fillId="5" borderId="67" xfId="0" applyFont="1" applyFill="1" applyBorder="1" applyAlignment="1">
      <alignment vertical="center" wrapText="1"/>
    </xf>
    <xf numFmtId="0" fontId="45" fillId="5" borderId="110" xfId="0" applyFont="1" applyFill="1" applyBorder="1" applyAlignment="1">
      <alignment horizontal="center" vertical="center" wrapText="1"/>
    </xf>
    <xf numFmtId="0" fontId="45" fillId="5" borderId="111" xfId="0" applyFont="1" applyFill="1" applyBorder="1" applyAlignment="1">
      <alignment horizontal="center" vertical="center" wrapText="1"/>
    </xf>
    <xf numFmtId="0" fontId="45" fillId="5" borderId="112" xfId="0" applyFont="1" applyFill="1" applyBorder="1" applyAlignment="1">
      <alignment horizontal="center" vertical="center" wrapText="1"/>
    </xf>
    <xf numFmtId="0" fontId="45" fillId="5" borderId="107" xfId="0" applyFont="1" applyFill="1" applyBorder="1" applyAlignment="1">
      <alignment horizontal="center" vertical="center" wrapText="1"/>
    </xf>
    <xf numFmtId="0" fontId="45" fillId="5" borderId="23" xfId="0" applyFont="1" applyFill="1" applyBorder="1" applyAlignment="1">
      <alignment horizontal="center" vertical="center" wrapText="1"/>
    </xf>
    <xf numFmtId="0" fontId="42" fillId="0" borderId="23" xfId="0" applyFont="1" applyBorder="1" applyAlignment="1">
      <alignment horizontal="center" wrapText="1"/>
    </xf>
    <xf numFmtId="0" fontId="42" fillId="0" borderId="24" xfId="0" applyFont="1" applyBorder="1" applyAlignment="1">
      <alignment horizontal="center" wrapText="1"/>
    </xf>
    <xf numFmtId="0" fontId="42" fillId="0" borderId="0" xfId="0" applyFont="1" applyAlignment="1">
      <alignment horizontal="center" wrapText="1"/>
    </xf>
    <xf numFmtId="0" fontId="42" fillId="0" borderId="26" xfId="0" applyFont="1" applyBorder="1" applyAlignment="1">
      <alignment horizontal="center" wrapText="1"/>
    </xf>
    <xf numFmtId="0" fontId="42" fillId="0" borderId="28" xfId="0" applyFont="1" applyBorder="1" applyAlignment="1">
      <alignment horizontal="center" wrapText="1"/>
    </xf>
    <xf numFmtId="0" fontId="42" fillId="0" borderId="29" xfId="0" applyFont="1" applyBorder="1" applyAlignment="1">
      <alignment horizontal="center" wrapText="1"/>
    </xf>
    <xf numFmtId="0" fontId="42" fillId="6" borderId="41" xfId="0" applyFont="1" applyFill="1" applyBorder="1" applyAlignment="1">
      <alignment horizontal="center" wrapText="1"/>
    </xf>
    <xf numFmtId="0" fontId="42" fillId="6" borderId="38" xfId="0" applyFont="1" applyFill="1" applyBorder="1" applyAlignment="1">
      <alignment horizontal="center" wrapText="1"/>
    </xf>
    <xf numFmtId="0" fontId="45" fillId="6" borderId="65" xfId="0" applyFont="1" applyFill="1" applyBorder="1" applyAlignment="1">
      <alignment horizontal="left" vertical="center" wrapText="1"/>
    </xf>
    <xf numFmtId="0" fontId="45" fillId="6" borderId="66" xfId="0" applyFont="1" applyFill="1" applyBorder="1" applyAlignment="1">
      <alignment horizontal="left" vertical="center" wrapText="1"/>
    </xf>
    <xf numFmtId="0" fontId="45" fillId="6" borderId="67" xfId="0" applyFont="1" applyFill="1" applyBorder="1" applyAlignment="1">
      <alignment horizontal="left" vertical="center" wrapText="1"/>
    </xf>
    <xf numFmtId="0" fontId="42" fillId="0" borderId="25" xfId="0" applyFont="1" applyBorder="1" applyAlignment="1">
      <alignment horizontal="left" vertical="top" wrapText="1"/>
    </xf>
    <xf numFmtId="0" fontId="42" fillId="0" borderId="26" xfId="0" applyFont="1" applyBorder="1" applyAlignment="1">
      <alignment horizontal="left" vertical="top" wrapText="1"/>
    </xf>
    <xf numFmtId="0" fontId="42" fillId="0" borderId="27" xfId="0" applyFont="1" applyBorder="1" applyAlignment="1">
      <alignment horizontal="left" vertical="top" wrapText="1"/>
    </xf>
    <xf numFmtId="0" fontId="42" fillId="0" borderId="28" xfId="0" applyFont="1" applyBorder="1" applyAlignment="1">
      <alignment horizontal="left" vertical="top" wrapText="1"/>
    </xf>
    <xf numFmtId="0" fontId="42" fillId="0" borderId="29" xfId="0" applyFont="1" applyBorder="1" applyAlignment="1">
      <alignment horizontal="left" vertical="top" wrapText="1"/>
    </xf>
    <xf numFmtId="0" fontId="65" fillId="0" borderId="70" xfId="0" applyFont="1" applyBorder="1" applyAlignment="1">
      <alignment horizontal="center" vertical="center" wrapText="1"/>
    </xf>
    <xf numFmtId="0" fontId="65" fillId="0" borderId="75" xfId="0" applyFont="1" applyBorder="1" applyAlignment="1">
      <alignment horizontal="center" vertical="center" wrapText="1"/>
    </xf>
    <xf numFmtId="0" fontId="65" fillId="0" borderId="73" xfId="0" applyFont="1" applyBorder="1" applyAlignment="1">
      <alignment horizontal="center" vertical="center" wrapText="1"/>
    </xf>
    <xf numFmtId="0" fontId="19" fillId="3" borderId="25" xfId="0" applyFont="1" applyFill="1" applyBorder="1" applyAlignment="1">
      <alignment horizontal="left" vertical="center" wrapText="1"/>
    </xf>
    <xf numFmtId="0" fontId="53" fillId="7" borderId="27" xfId="0" applyFont="1" applyFill="1" applyBorder="1" applyAlignment="1">
      <alignment horizontal="center" vertical="center" wrapText="1"/>
    </xf>
    <xf numFmtId="0" fontId="53" fillId="7" borderId="28" xfId="0" applyFont="1" applyFill="1" applyBorder="1" applyAlignment="1">
      <alignment horizontal="center" vertical="center" wrapText="1"/>
    </xf>
    <xf numFmtId="0" fontId="53" fillId="7" borderId="29" xfId="0" applyFont="1" applyFill="1" applyBorder="1" applyAlignment="1">
      <alignment horizontal="center" vertical="center" wrapText="1"/>
    </xf>
    <xf numFmtId="0" fontId="45" fillId="5" borderId="25" xfId="0" applyFont="1" applyFill="1" applyBorder="1" applyAlignment="1">
      <alignment horizontal="left" vertical="center" wrapText="1"/>
    </xf>
    <xf numFmtId="0" fontId="45" fillId="5" borderId="0" xfId="0" applyFont="1" applyFill="1" applyAlignment="1">
      <alignment horizontal="left" vertical="center" wrapText="1"/>
    </xf>
    <xf numFmtId="0" fontId="45" fillId="5" borderId="26" xfId="0" applyFont="1" applyFill="1" applyBorder="1" applyAlignment="1">
      <alignment horizontal="left" vertical="center" wrapText="1"/>
    </xf>
    <xf numFmtId="0" fontId="42" fillId="6" borderId="40" xfId="0" applyFont="1" applyFill="1" applyBorder="1" applyAlignment="1">
      <alignment horizontal="center" wrapText="1"/>
    </xf>
    <xf numFmtId="0" fontId="42" fillId="0" borderId="22" xfId="0" applyFont="1" applyBorder="1" applyAlignment="1">
      <alignment horizontal="left" vertical="top" wrapText="1"/>
    </xf>
    <xf numFmtId="0" fontId="42" fillId="0" borderId="23" xfId="0" applyFont="1" applyBorder="1" applyAlignment="1">
      <alignment horizontal="left" vertical="top" wrapText="1"/>
    </xf>
    <xf numFmtId="0" fontId="42" fillId="0" borderId="24" xfId="0" applyFont="1" applyBorder="1" applyAlignment="1">
      <alignment horizontal="left" vertical="top" wrapText="1"/>
    </xf>
    <xf numFmtId="0" fontId="43" fillId="4" borderId="65" xfId="0" applyFont="1" applyFill="1" applyBorder="1" applyAlignment="1">
      <alignment horizontal="center" vertical="center" wrapText="1"/>
    </xf>
    <xf numFmtId="0" fontId="43" fillId="4" borderId="66" xfId="0" applyFont="1" applyFill="1" applyBorder="1" applyAlignment="1">
      <alignment horizontal="center" vertical="center" wrapText="1"/>
    </xf>
    <xf numFmtId="0" fontId="43" fillId="4" borderId="67" xfId="0" applyFont="1" applyFill="1" applyBorder="1" applyAlignment="1">
      <alignment horizontal="center" vertical="center" wrapText="1"/>
    </xf>
    <xf numFmtId="0" fontId="42" fillId="8" borderId="23" xfId="0" applyFont="1" applyFill="1" applyBorder="1" applyAlignment="1">
      <alignment horizontal="center" wrapText="1"/>
    </xf>
    <xf numFmtId="0" fontId="42" fillId="8" borderId="24" xfId="0" applyFont="1" applyFill="1" applyBorder="1" applyAlignment="1">
      <alignment horizontal="center" wrapText="1"/>
    </xf>
    <xf numFmtId="0" fontId="53" fillId="7" borderId="22" xfId="0" applyFont="1" applyFill="1" applyBorder="1" applyAlignment="1">
      <alignment horizontal="left" vertical="center" wrapText="1"/>
    </xf>
    <xf numFmtId="0" fontId="53" fillId="7" borderId="23" xfId="0" applyFont="1" applyFill="1" applyBorder="1" applyAlignment="1">
      <alignment horizontal="left" vertical="center" wrapText="1"/>
    </xf>
    <xf numFmtId="0" fontId="53" fillId="7" borderId="24" xfId="0" applyFont="1" applyFill="1" applyBorder="1" applyAlignment="1">
      <alignment horizontal="left" vertical="center" wrapText="1"/>
    </xf>
    <xf numFmtId="0" fontId="53" fillId="7" borderId="25" xfId="0" applyFont="1" applyFill="1" applyBorder="1" applyAlignment="1">
      <alignment horizontal="left" vertical="center" wrapText="1"/>
    </xf>
    <xf numFmtId="0" fontId="53" fillId="7" borderId="0" xfId="0" applyFont="1" applyFill="1" applyAlignment="1">
      <alignment horizontal="left" vertical="center" wrapText="1"/>
    </xf>
    <xf numFmtId="0" fontId="53" fillId="7" borderId="26" xfId="0" applyFont="1" applyFill="1" applyBorder="1" applyAlignment="1">
      <alignment horizontal="left" vertical="center" wrapText="1"/>
    </xf>
    <xf numFmtId="0" fontId="62" fillId="0" borderId="0" xfId="0" applyFont="1" applyAlignment="1">
      <alignment horizontal="left" vertical="center" wrapText="1"/>
    </xf>
    <xf numFmtId="0" fontId="62" fillId="0" borderId="26" xfId="0" applyFont="1" applyBorder="1" applyAlignment="1">
      <alignment horizontal="left" vertical="center" wrapText="1"/>
    </xf>
    <xf numFmtId="0" fontId="65" fillId="0" borderId="0" xfId="0" applyFont="1" applyAlignment="1">
      <alignment horizontal="left"/>
    </xf>
    <xf numFmtId="0" fontId="65" fillId="0" borderId="26" xfId="0" applyFont="1" applyBorder="1" applyAlignment="1">
      <alignment horizontal="left"/>
    </xf>
    <xf numFmtId="0" fontId="44" fillId="0" borderId="87" xfId="0" applyFont="1" applyBorder="1" applyAlignment="1" applyProtection="1">
      <alignment horizontal="left" vertical="center" wrapText="1"/>
      <protection locked="0"/>
    </xf>
    <xf numFmtId="0" fontId="44" fillId="0" borderId="88" xfId="0" applyFont="1" applyBorder="1" applyAlignment="1" applyProtection="1">
      <alignment horizontal="left" vertical="center" wrapText="1"/>
      <protection locked="0"/>
    </xf>
    <xf numFmtId="0" fontId="44" fillId="0" borderId="89" xfId="0" applyFont="1" applyBorder="1" applyAlignment="1" applyProtection="1">
      <alignment horizontal="left" vertical="center" wrapText="1"/>
      <protection locked="0"/>
    </xf>
    <xf numFmtId="0" fontId="44" fillId="0" borderId="28" xfId="0" applyFont="1" applyBorder="1" applyAlignment="1" applyProtection="1">
      <alignment horizontal="center" vertical="center" wrapText="1"/>
      <protection locked="0"/>
    </xf>
    <xf numFmtId="0" fontId="44" fillId="0" borderId="29" xfId="0" applyFont="1" applyBorder="1" applyAlignment="1" applyProtection="1">
      <alignment horizontal="center" vertical="center" wrapText="1"/>
      <protection locked="0"/>
    </xf>
    <xf numFmtId="0" fontId="42" fillId="0" borderId="23" xfId="0" applyFont="1" applyBorder="1" applyAlignment="1">
      <alignment horizontal="left" vertical="top"/>
    </xf>
    <xf numFmtId="0" fontId="42" fillId="0" borderId="24" xfId="0" applyFont="1" applyBorder="1" applyAlignment="1">
      <alignment horizontal="left" vertical="top"/>
    </xf>
    <xf numFmtId="0" fontId="42" fillId="0" borderId="0" xfId="0" applyFont="1" applyAlignment="1">
      <alignment horizontal="left" vertical="top"/>
    </xf>
    <xf numFmtId="0" fontId="42" fillId="0" borderId="26" xfId="0" applyFont="1" applyBorder="1" applyAlignment="1">
      <alignment horizontal="left" vertical="top"/>
    </xf>
    <xf numFmtId="0" fontId="42" fillId="0" borderId="28" xfId="0" applyFont="1" applyBorder="1" applyAlignment="1">
      <alignment horizontal="left" vertical="top"/>
    </xf>
    <xf numFmtId="0" fontId="42" fillId="0" borderId="29" xfId="0" applyFont="1" applyBorder="1" applyAlignment="1">
      <alignment horizontal="left" vertical="top"/>
    </xf>
    <xf numFmtId="0" fontId="44" fillId="0" borderId="77" xfId="0" applyFont="1" applyBorder="1" applyAlignment="1" applyProtection="1">
      <alignment horizontal="left" vertical="center" wrapText="1"/>
      <protection locked="0"/>
    </xf>
    <xf numFmtId="0" fontId="44" fillId="0" borderId="78" xfId="0" applyFont="1" applyBorder="1" applyAlignment="1" applyProtection="1">
      <alignment horizontal="left" vertical="center" wrapText="1"/>
      <protection locked="0"/>
    </xf>
    <xf numFmtId="0" fontId="44" fillId="0" borderId="79" xfId="0" applyFont="1" applyBorder="1" applyAlignment="1" applyProtection="1">
      <alignment horizontal="left" vertical="center" wrapText="1"/>
      <protection locked="0"/>
    </xf>
    <xf numFmtId="0" fontId="44" fillId="0" borderId="77" xfId="0" applyFont="1" applyBorder="1" applyAlignment="1" applyProtection="1">
      <alignment horizontal="center" vertical="center" wrapText="1"/>
      <protection locked="0"/>
    </xf>
    <xf numFmtId="0" fontId="44" fillId="0" borderId="78" xfId="0" applyFont="1" applyBorder="1" applyAlignment="1" applyProtection="1">
      <alignment horizontal="center" vertical="center" wrapText="1"/>
      <protection locked="0"/>
    </xf>
    <xf numFmtId="0" fontId="44" fillId="0" borderId="79" xfId="0" applyFont="1" applyBorder="1" applyAlignment="1" applyProtection="1">
      <alignment horizontal="center" vertical="center" wrapText="1"/>
      <protection locked="0"/>
    </xf>
    <xf numFmtId="0" fontId="44" fillId="0" borderId="25" xfId="0" applyFont="1" applyBorder="1" applyAlignment="1" applyProtection="1">
      <alignment horizontal="left" vertical="center" wrapText="1"/>
      <protection locked="0"/>
    </xf>
    <xf numFmtId="0" fontId="44" fillId="0" borderId="0" xfId="0" applyFont="1" applyAlignment="1" applyProtection="1">
      <alignment horizontal="left" vertical="center" wrapText="1"/>
      <protection locked="0"/>
    </xf>
    <xf numFmtId="0" fontId="44" fillId="0" borderId="26" xfId="0" applyFont="1" applyBorder="1" applyAlignment="1" applyProtection="1">
      <alignment horizontal="left" vertical="center" wrapText="1"/>
      <protection locked="0"/>
    </xf>
    <xf numFmtId="0" fontId="44" fillId="0" borderId="80" xfId="0" applyFont="1" applyBorder="1" applyAlignment="1" applyProtection="1">
      <alignment horizontal="left" vertical="center" wrapText="1"/>
      <protection locked="0"/>
    </xf>
    <xf numFmtId="0" fontId="44" fillId="0" borderId="81" xfId="0" applyFont="1" applyBorder="1" applyAlignment="1" applyProtection="1">
      <alignment horizontal="left" vertical="center" wrapText="1"/>
      <protection locked="0"/>
    </xf>
    <xf numFmtId="0" fontId="44" fillId="0" borderId="82" xfId="0" applyFont="1" applyBorder="1" applyAlignment="1" applyProtection="1">
      <alignment horizontal="left" vertical="center" wrapText="1"/>
      <protection locked="0"/>
    </xf>
    <xf numFmtId="0" fontId="44" fillId="0" borderId="85" xfId="0" applyFont="1" applyBorder="1" applyAlignment="1" applyProtection="1">
      <alignment horizontal="center" vertical="center" wrapText="1"/>
      <protection locked="0"/>
    </xf>
    <xf numFmtId="0" fontId="44" fillId="0" borderId="83" xfId="0" applyFont="1" applyBorder="1" applyAlignment="1" applyProtection="1">
      <alignment horizontal="center" vertical="center" wrapText="1"/>
      <protection locked="0"/>
    </xf>
    <xf numFmtId="0" fontId="44" fillId="0" borderId="86" xfId="0" applyFont="1" applyBorder="1" applyAlignment="1" applyProtection="1">
      <alignment horizontal="center" vertical="center" wrapText="1"/>
      <protection locked="0"/>
    </xf>
    <xf numFmtId="0" fontId="44" fillId="0" borderId="85" xfId="0" applyFont="1" applyBorder="1" applyAlignment="1" applyProtection="1">
      <alignment horizontal="left" vertical="center" wrapText="1"/>
      <protection locked="0"/>
    </xf>
    <xf numFmtId="0" fontId="44" fillId="0" borderId="83" xfId="0" applyFont="1" applyBorder="1" applyAlignment="1" applyProtection="1">
      <alignment horizontal="left" vertical="center" wrapText="1"/>
      <protection locked="0"/>
    </xf>
    <xf numFmtId="0" fontId="44" fillId="0" borderId="86" xfId="0" applyFont="1" applyBorder="1" applyAlignment="1" applyProtection="1">
      <alignment horizontal="left" vertical="center" wrapText="1"/>
      <protection locked="0"/>
    </xf>
    <xf numFmtId="0" fontId="26" fillId="2" borderId="96" xfId="0" applyFont="1" applyFill="1" applyBorder="1" applyAlignment="1">
      <alignment horizontal="left" vertical="center" wrapText="1"/>
    </xf>
    <xf numFmtId="0" fontId="26" fillId="2" borderId="97" xfId="0" applyFont="1" applyFill="1" applyBorder="1" applyAlignment="1">
      <alignment horizontal="left" vertical="center" wrapText="1"/>
    </xf>
    <xf numFmtId="0" fontId="26" fillId="2" borderId="98" xfId="0" applyFont="1" applyFill="1" applyBorder="1" applyAlignment="1">
      <alignment horizontal="left" vertical="center" wrapText="1"/>
    </xf>
    <xf numFmtId="0" fontId="26" fillId="2" borderId="99" xfId="0" applyFont="1" applyFill="1" applyBorder="1" applyAlignment="1">
      <alignment horizontal="left" vertical="center" wrapText="1"/>
    </xf>
    <xf numFmtId="0" fontId="26" fillId="2" borderId="0" xfId="0" applyFont="1" applyFill="1" applyAlignment="1">
      <alignment horizontal="left" vertical="center" wrapText="1"/>
    </xf>
    <xf numFmtId="0" fontId="26" fillId="2" borderId="100" xfId="0" applyFont="1" applyFill="1" applyBorder="1" applyAlignment="1">
      <alignment horizontal="left" vertical="center" wrapText="1"/>
    </xf>
    <xf numFmtId="0" fontId="27" fillId="2" borderId="99" xfId="0" applyFont="1" applyFill="1" applyBorder="1" applyAlignment="1">
      <alignment horizontal="left" vertical="top" wrapText="1"/>
    </xf>
    <xf numFmtId="0" fontId="27" fillId="2" borderId="0" xfId="0" applyFont="1" applyFill="1" applyAlignment="1">
      <alignment horizontal="left" vertical="top" wrapText="1"/>
    </xf>
    <xf numFmtId="0" fontId="27" fillId="2" borderId="100" xfId="0" applyFont="1" applyFill="1" applyBorder="1" applyAlignment="1">
      <alignment horizontal="left" vertical="top" wrapText="1"/>
    </xf>
    <xf numFmtId="0" fontId="42" fillId="0" borderId="25" xfId="0" applyFont="1" applyBorder="1" applyAlignment="1">
      <alignment horizontal="left" vertical="top"/>
    </xf>
    <xf numFmtId="0" fontId="42" fillId="0" borderId="27" xfId="0" applyFont="1" applyBorder="1" applyAlignment="1">
      <alignment horizontal="left" vertical="top"/>
    </xf>
    <xf numFmtId="0" fontId="45" fillId="5" borderId="40" xfId="0" applyFont="1" applyFill="1" applyBorder="1" applyAlignment="1">
      <alignment horizontal="left" vertical="center" wrapText="1"/>
    </xf>
    <xf numFmtId="0" fontId="45" fillId="5" borderId="41" xfId="0" applyFont="1" applyFill="1" applyBorder="1" applyAlignment="1">
      <alignment horizontal="left" vertical="center" wrapText="1"/>
    </xf>
    <xf numFmtId="0" fontId="45" fillId="5" borderId="38" xfId="0" applyFont="1" applyFill="1" applyBorder="1" applyAlignment="1">
      <alignment horizontal="left" vertical="center" wrapText="1"/>
    </xf>
    <xf numFmtId="0" fontId="42" fillId="5" borderId="40" xfId="0" applyFont="1" applyFill="1" applyBorder="1" applyAlignment="1">
      <alignment horizontal="center"/>
    </xf>
    <xf numFmtId="0" fontId="42" fillId="5" borderId="41" xfId="0" applyFont="1" applyFill="1" applyBorder="1" applyAlignment="1">
      <alignment horizontal="center"/>
    </xf>
    <xf numFmtId="0" fontId="42" fillId="5" borderId="38" xfId="0" applyFont="1" applyFill="1" applyBorder="1" applyAlignment="1">
      <alignment horizontal="center"/>
    </xf>
    <xf numFmtId="0" fontId="43" fillId="4" borderId="22" xfId="0" applyFont="1" applyFill="1" applyBorder="1" applyAlignment="1">
      <alignment horizontal="left" vertical="center" wrapText="1"/>
    </xf>
    <xf numFmtId="0" fontId="43" fillId="4" borderId="23" xfId="0" applyFont="1" applyFill="1" applyBorder="1" applyAlignment="1">
      <alignment horizontal="left" vertical="center" wrapText="1"/>
    </xf>
    <xf numFmtId="0" fontId="43" fillId="4" borderId="24" xfId="0" applyFont="1" applyFill="1" applyBorder="1" applyAlignment="1">
      <alignment horizontal="left" vertical="center" wrapText="1"/>
    </xf>
    <xf numFmtId="0" fontId="43" fillId="4" borderId="25" xfId="0" applyFont="1" applyFill="1" applyBorder="1" applyAlignment="1">
      <alignment horizontal="left" vertical="center" wrapText="1"/>
    </xf>
    <xf numFmtId="0" fontId="43" fillId="4" borderId="0" xfId="0" applyFont="1" applyFill="1" applyAlignment="1">
      <alignment horizontal="left" vertical="center" wrapText="1"/>
    </xf>
    <xf numFmtId="0" fontId="43" fillId="4" borderId="26" xfId="0" applyFont="1" applyFill="1" applyBorder="1" applyAlignment="1">
      <alignment horizontal="left" vertical="center" wrapText="1"/>
    </xf>
    <xf numFmtId="0" fontId="0" fillId="4" borderId="22" xfId="0" applyFill="1" applyBorder="1" applyAlignment="1">
      <alignment horizontal="center"/>
    </xf>
    <xf numFmtId="0" fontId="0" fillId="4" borderId="23" xfId="0" applyFill="1" applyBorder="1" applyAlignment="1">
      <alignment horizontal="center"/>
    </xf>
    <xf numFmtId="0" fontId="0" fillId="4" borderId="24" xfId="0" applyFill="1" applyBorder="1" applyAlignment="1">
      <alignment horizontal="center"/>
    </xf>
    <xf numFmtId="0" fontId="0" fillId="4" borderId="25" xfId="0" applyFill="1" applyBorder="1" applyAlignment="1">
      <alignment horizontal="center"/>
    </xf>
    <xf numFmtId="0" fontId="0" fillId="4" borderId="0" xfId="0" applyFill="1" applyAlignment="1">
      <alignment horizontal="center"/>
    </xf>
    <xf numFmtId="0" fontId="0" fillId="4" borderId="26" xfId="0" applyFill="1" applyBorder="1" applyAlignment="1">
      <alignment horizontal="center"/>
    </xf>
    <xf numFmtId="0" fontId="45" fillId="5" borderId="27" xfId="0" applyFont="1" applyFill="1" applyBorder="1" applyAlignment="1">
      <alignment horizontal="left" vertical="center" wrapText="1"/>
    </xf>
    <xf numFmtId="0" fontId="45" fillId="5" borderId="28" xfId="0" applyFont="1" applyFill="1" applyBorder="1" applyAlignment="1">
      <alignment horizontal="left" vertical="center" wrapText="1"/>
    </xf>
    <xf numFmtId="0" fontId="45" fillId="5" borderId="29" xfId="0" applyFont="1" applyFill="1" applyBorder="1" applyAlignment="1">
      <alignment horizontal="left" vertical="center" wrapText="1"/>
    </xf>
    <xf numFmtId="0" fontId="42" fillId="5" borderId="27" xfId="0" applyFont="1" applyFill="1" applyBorder="1" applyAlignment="1">
      <alignment horizontal="center"/>
    </xf>
    <xf numFmtId="0" fontId="42" fillId="5" borderId="28" xfId="0" applyFont="1" applyFill="1" applyBorder="1" applyAlignment="1">
      <alignment horizontal="center"/>
    </xf>
    <xf numFmtId="0" fontId="42" fillId="5" borderId="29" xfId="0" applyFont="1" applyFill="1" applyBorder="1" applyAlignment="1">
      <alignment horizontal="center"/>
    </xf>
    <xf numFmtId="0" fontId="67" fillId="0" borderId="0" xfId="0" applyFont="1" applyAlignment="1">
      <alignment horizontal="center" wrapText="1"/>
    </xf>
    <xf numFmtId="0" fontId="67" fillId="0" borderId="26" xfId="0" applyFont="1" applyBorder="1" applyAlignment="1">
      <alignment horizontal="center" wrapText="1"/>
    </xf>
    <xf numFmtId="0" fontId="65" fillId="0" borderId="23"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28" xfId="0" applyFont="1" applyBorder="1" applyAlignment="1">
      <alignment horizontal="center" vertical="center" wrapText="1"/>
    </xf>
    <xf numFmtId="0" fontId="65" fillId="0" borderId="29" xfId="0" applyFont="1" applyBorder="1" applyAlignment="1">
      <alignment horizontal="center" vertical="center" wrapText="1"/>
    </xf>
    <xf numFmtId="0" fontId="62" fillId="0" borderId="23" xfId="0" applyFont="1" applyBorder="1" applyAlignment="1">
      <alignment horizontal="center" vertical="center" wrapText="1"/>
    </xf>
    <xf numFmtId="0" fontId="62" fillId="0" borderId="24" xfId="0" applyFont="1" applyBorder="1" applyAlignment="1">
      <alignment horizontal="center" vertical="center" wrapText="1"/>
    </xf>
    <xf numFmtId="0" fontId="62" fillId="0" borderId="26" xfId="0" applyFont="1" applyBorder="1" applyAlignment="1">
      <alignment horizontal="center" vertical="center" wrapText="1"/>
    </xf>
    <xf numFmtId="0" fontId="62" fillId="0" borderId="29" xfId="0" applyFont="1" applyBorder="1" applyAlignment="1">
      <alignment horizontal="center" vertical="center" wrapText="1"/>
    </xf>
    <xf numFmtId="0" fontId="27" fillId="2" borderId="101" xfId="0" applyFont="1" applyFill="1" applyBorder="1" applyAlignment="1">
      <alignment horizontal="left" vertical="top"/>
    </xf>
    <xf numFmtId="0" fontId="27" fillId="2" borderId="95" xfId="0" applyFont="1" applyFill="1" applyBorder="1" applyAlignment="1">
      <alignment horizontal="left" vertical="top"/>
    </xf>
    <xf numFmtId="0" fontId="27" fillId="2" borderId="102" xfId="0" applyFont="1" applyFill="1" applyBorder="1" applyAlignment="1">
      <alignment horizontal="left" vertical="top"/>
    </xf>
    <xf numFmtId="0" fontId="19" fillId="3" borderId="22" xfId="0" applyFont="1" applyFill="1" applyBorder="1" applyAlignment="1">
      <alignment horizontal="left" vertical="center" wrapText="1"/>
    </xf>
    <xf numFmtId="0" fontId="19" fillId="3" borderId="23" xfId="0" applyFont="1" applyFill="1" applyBorder="1" applyAlignment="1">
      <alignment horizontal="left" vertical="center" wrapText="1"/>
    </xf>
    <xf numFmtId="0" fontId="19" fillId="3" borderId="24" xfId="0" applyFont="1" applyFill="1" applyBorder="1" applyAlignment="1">
      <alignment horizontal="left" vertical="center" wrapText="1"/>
    </xf>
    <xf numFmtId="0" fontId="19" fillId="3" borderId="27"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19" fillId="3" borderId="29" xfId="0" applyFont="1" applyFill="1" applyBorder="1" applyAlignment="1">
      <alignment horizontal="left" vertical="center" wrapText="1"/>
    </xf>
    <xf numFmtId="0" fontId="19" fillId="3" borderId="22" xfId="0" applyFont="1" applyFill="1" applyBorder="1" applyAlignment="1">
      <alignment horizontal="center" vertical="center" wrapText="1"/>
    </xf>
    <xf numFmtId="0" fontId="19" fillId="3" borderId="23" xfId="0" applyFont="1" applyFill="1" applyBorder="1" applyAlignment="1">
      <alignment horizontal="center" vertical="center" wrapText="1"/>
    </xf>
    <xf numFmtId="0" fontId="19" fillId="3" borderId="24" xfId="0" applyFont="1" applyFill="1" applyBorder="1" applyAlignment="1">
      <alignment horizontal="center" vertical="center" wrapText="1"/>
    </xf>
    <xf numFmtId="0" fontId="19" fillId="3" borderId="25" xfId="0" applyFont="1" applyFill="1" applyBorder="1" applyAlignment="1">
      <alignment horizontal="center" vertical="center" wrapText="1"/>
    </xf>
    <xf numFmtId="0" fontId="19" fillId="3" borderId="0" xfId="0" applyFont="1" applyFill="1" applyAlignment="1">
      <alignment horizontal="center" vertical="center" wrapText="1"/>
    </xf>
    <xf numFmtId="0" fontId="19" fillId="3" borderId="26" xfId="0" applyFont="1" applyFill="1" applyBorder="1" applyAlignment="1">
      <alignment horizontal="center" vertical="center" wrapText="1"/>
    </xf>
    <xf numFmtId="0" fontId="19" fillId="3" borderId="27" xfId="0" applyFont="1" applyFill="1" applyBorder="1" applyAlignment="1">
      <alignment horizontal="center" vertical="center" wrapText="1"/>
    </xf>
    <xf numFmtId="0" fontId="19" fillId="3" borderId="28" xfId="0" applyFont="1" applyFill="1" applyBorder="1" applyAlignment="1">
      <alignment horizontal="center" vertical="center" wrapText="1"/>
    </xf>
    <xf numFmtId="0" fontId="19" fillId="3" borderId="29" xfId="0" applyFont="1" applyFill="1" applyBorder="1" applyAlignment="1">
      <alignment horizontal="center" vertical="center" wrapText="1"/>
    </xf>
    <xf numFmtId="0" fontId="45" fillId="5" borderId="22" xfId="0" applyFont="1" applyFill="1" applyBorder="1" applyAlignment="1">
      <alignment horizontal="left" vertical="center" wrapText="1"/>
    </xf>
    <xf numFmtId="0" fontId="45" fillId="5" borderId="23" xfId="0" applyFont="1" applyFill="1" applyBorder="1" applyAlignment="1">
      <alignment horizontal="left" vertical="center" wrapText="1"/>
    </xf>
    <xf numFmtId="0" fontId="45" fillId="5" borderId="24" xfId="0" applyFont="1" applyFill="1" applyBorder="1" applyAlignment="1">
      <alignment horizontal="left" vertical="center" wrapText="1"/>
    </xf>
    <xf numFmtId="0" fontId="42" fillId="5" borderId="22" xfId="0" applyFont="1" applyFill="1" applyBorder="1" applyAlignment="1">
      <alignment horizontal="center"/>
    </xf>
    <xf numFmtId="0" fontId="42" fillId="5" borderId="23" xfId="0" applyFont="1" applyFill="1" applyBorder="1" applyAlignment="1">
      <alignment horizontal="center"/>
    </xf>
    <xf numFmtId="0" fontId="42" fillId="5" borderId="24" xfId="0" applyFont="1" applyFill="1" applyBorder="1" applyAlignment="1">
      <alignment horizontal="center"/>
    </xf>
    <xf numFmtId="0" fontId="45" fillId="0" borderId="22" xfId="0" applyFont="1" applyBorder="1" applyAlignment="1" applyProtection="1">
      <alignment horizontal="center" vertical="center" wrapText="1"/>
      <protection locked="0"/>
    </xf>
    <xf numFmtId="0" fontId="45" fillId="0" borderId="23" xfId="0" applyFont="1" applyBorder="1" applyAlignment="1" applyProtection="1">
      <alignment horizontal="center" vertical="center" wrapText="1"/>
      <protection locked="0"/>
    </xf>
    <xf numFmtId="0" fontId="45" fillId="0" borderId="24" xfId="0" applyFont="1" applyBorder="1" applyAlignment="1" applyProtection="1">
      <alignment horizontal="center" vertical="center" wrapText="1"/>
      <protection locked="0"/>
    </xf>
    <xf numFmtId="0" fontId="6" fillId="0" borderId="0" xfId="7" applyFont="1" applyBorder="1">
      <alignment horizontal="left" indent="5"/>
    </xf>
    <xf numFmtId="0" fontId="19" fillId="3" borderId="22" xfId="0" applyFont="1" applyFill="1" applyBorder="1" applyAlignment="1">
      <alignment horizontal="right" vertical="center" wrapText="1"/>
    </xf>
    <xf numFmtId="0" fontId="19" fillId="3" borderId="23" xfId="0" applyFont="1" applyFill="1" applyBorder="1" applyAlignment="1">
      <alignment horizontal="right" vertical="center" wrapText="1"/>
    </xf>
    <xf numFmtId="0" fontId="19" fillId="3" borderId="24" xfId="0" applyFont="1" applyFill="1" applyBorder="1" applyAlignment="1">
      <alignment horizontal="right" vertical="center" wrapText="1"/>
    </xf>
    <xf numFmtId="0" fontId="47" fillId="0" borderId="25" xfId="7" applyFont="1" applyBorder="1">
      <alignment horizontal="left" indent="5"/>
    </xf>
    <xf numFmtId="0" fontId="47" fillId="0" borderId="0" xfId="7" applyFont="1" applyBorder="1">
      <alignment horizontal="left" indent="5"/>
    </xf>
    <xf numFmtId="0" fontId="47" fillId="0" borderId="27" xfId="7" applyFont="1" applyBorder="1">
      <alignment horizontal="left" indent="5"/>
    </xf>
    <xf numFmtId="0" fontId="47" fillId="0" borderId="28" xfId="7" applyFont="1" applyBorder="1">
      <alignment horizontal="left" indent="5"/>
    </xf>
    <xf numFmtId="0" fontId="29" fillId="2" borderId="0" xfId="0" applyFont="1" applyFill="1" applyAlignment="1">
      <alignment horizontal="left" vertical="top" wrapText="1"/>
    </xf>
    <xf numFmtId="0" fontId="32" fillId="2" borderId="22" xfId="0" applyFont="1" applyFill="1" applyBorder="1" applyAlignment="1">
      <alignment horizontal="left" vertical="top" wrapText="1"/>
    </xf>
    <xf numFmtId="0" fontId="32" fillId="2" borderId="23" xfId="0" applyFont="1" applyFill="1" applyBorder="1" applyAlignment="1">
      <alignment horizontal="left" vertical="top" wrapText="1"/>
    </xf>
    <xf numFmtId="0" fontId="32" fillId="2" borderId="24" xfId="0" applyFont="1" applyFill="1" applyBorder="1" applyAlignment="1">
      <alignment horizontal="left" vertical="top" wrapText="1"/>
    </xf>
    <xf numFmtId="0" fontId="32" fillId="2" borderId="25" xfId="0" applyFont="1" applyFill="1" applyBorder="1" applyAlignment="1">
      <alignment horizontal="left" vertical="top" wrapText="1"/>
    </xf>
    <xf numFmtId="0" fontId="32" fillId="2" borderId="0" xfId="0" applyFont="1" applyFill="1" applyAlignment="1">
      <alignment horizontal="left" vertical="top" wrapText="1"/>
    </xf>
    <xf numFmtId="0" fontId="32" fillId="2" borderId="26" xfId="0" applyFont="1" applyFill="1" applyBorder="1" applyAlignment="1">
      <alignment horizontal="left" vertical="top" wrapText="1"/>
    </xf>
    <xf numFmtId="0" fontId="32" fillId="2" borderId="27" xfId="0" applyFont="1" applyFill="1" applyBorder="1" applyAlignment="1">
      <alignment horizontal="left" vertical="top" wrapText="1"/>
    </xf>
    <xf numFmtId="0" fontId="32" fillId="2" borderId="28" xfId="0" applyFont="1" applyFill="1" applyBorder="1" applyAlignment="1">
      <alignment horizontal="left" vertical="top" wrapText="1"/>
    </xf>
    <xf numFmtId="0" fontId="32" fillId="2" borderId="29" xfId="0" applyFont="1" applyFill="1" applyBorder="1" applyAlignment="1">
      <alignment horizontal="left" vertical="top" wrapText="1"/>
    </xf>
    <xf numFmtId="0" fontId="49" fillId="3" borderId="59" xfId="0" applyFont="1" applyFill="1" applyBorder="1" applyAlignment="1">
      <alignment horizontal="center" vertical="center" wrapText="1"/>
    </xf>
    <xf numFmtId="0" fontId="49" fillId="3" borderId="63" xfId="0" applyFont="1" applyFill="1" applyBorder="1" applyAlignment="1">
      <alignment horizontal="center" vertical="center" wrapText="1"/>
    </xf>
    <xf numFmtId="167" fontId="32" fillId="2" borderId="57" xfId="0" applyNumberFormat="1" applyFont="1" applyFill="1" applyBorder="1" applyAlignment="1">
      <alignment horizontal="center" vertical="top" wrapText="1"/>
    </xf>
    <xf numFmtId="167" fontId="32" fillId="2" borderId="58" xfId="0" applyNumberFormat="1" applyFont="1" applyFill="1" applyBorder="1" applyAlignment="1">
      <alignment horizontal="center" vertical="top" wrapText="1"/>
    </xf>
    <xf numFmtId="0" fontId="50" fillId="3" borderId="22" xfId="0" applyFont="1" applyFill="1" applyBorder="1" applyAlignment="1">
      <alignment horizontal="center" vertical="center" wrapText="1"/>
    </xf>
    <xf numFmtId="0" fontId="50" fillId="3" borderId="23" xfId="0" applyFont="1" applyFill="1" applyBorder="1" applyAlignment="1">
      <alignment horizontal="center" vertical="center" wrapText="1"/>
    </xf>
    <xf numFmtId="14" fontId="32" fillId="2" borderId="57" xfId="0" applyNumberFormat="1" applyFont="1" applyFill="1" applyBorder="1" applyAlignment="1">
      <alignment horizontal="center" vertical="top" wrapText="1"/>
    </xf>
    <xf numFmtId="14" fontId="32" fillId="2" borderId="58" xfId="0" applyNumberFormat="1" applyFont="1" applyFill="1" applyBorder="1" applyAlignment="1">
      <alignment horizontal="center" vertical="top" wrapText="1"/>
    </xf>
    <xf numFmtId="0" fontId="49" fillId="3" borderId="61" xfId="0" applyFont="1" applyFill="1" applyBorder="1" applyAlignment="1">
      <alignment horizontal="center" vertical="center" wrapText="1"/>
    </xf>
    <xf numFmtId="0" fontId="49" fillId="3" borderId="62" xfId="0" applyFont="1" applyFill="1" applyBorder="1" applyAlignment="1">
      <alignment horizontal="center" vertical="center" wrapText="1"/>
    </xf>
    <xf numFmtId="0" fontId="32" fillId="2" borderId="57" xfId="0" applyFont="1" applyFill="1" applyBorder="1" applyAlignment="1">
      <alignment horizontal="center" vertical="top" wrapText="1"/>
    </xf>
    <xf numFmtId="0" fontId="32" fillId="2" borderId="58" xfId="0" applyFont="1" applyFill="1" applyBorder="1" applyAlignment="1">
      <alignment horizontal="center" vertical="top" wrapText="1"/>
    </xf>
    <xf numFmtId="0" fontId="49" fillId="3" borderId="60" xfId="0" applyFont="1" applyFill="1" applyBorder="1" applyAlignment="1">
      <alignment horizontal="center" vertical="center" wrapText="1"/>
    </xf>
    <xf numFmtId="0" fontId="45" fillId="0" borderId="40" xfId="0" applyFont="1" applyBorder="1" applyAlignment="1">
      <alignment horizontal="left" vertical="center"/>
    </xf>
    <xf numFmtId="0" fontId="45" fillId="0" borderId="41" xfId="0" applyFont="1" applyBorder="1" applyAlignment="1">
      <alignment horizontal="left" vertical="center"/>
    </xf>
    <xf numFmtId="0" fontId="45" fillId="0" borderId="38" xfId="0" applyFont="1" applyBorder="1" applyAlignment="1">
      <alignment horizontal="left" vertical="center"/>
    </xf>
    <xf numFmtId="0" fontId="44" fillId="2" borderId="40" xfId="0" applyFont="1" applyFill="1" applyBorder="1" applyAlignment="1" applyProtection="1">
      <alignment horizontal="left" vertical="top"/>
      <protection locked="0"/>
    </xf>
    <xf numFmtId="0" fontId="44" fillId="2" borderId="41" xfId="0" applyFont="1" applyFill="1" applyBorder="1" applyAlignment="1" applyProtection="1">
      <alignment horizontal="left" vertical="top"/>
      <protection locked="0"/>
    </xf>
    <xf numFmtId="0" fontId="44" fillId="2" borderId="38" xfId="0" applyFont="1" applyFill="1" applyBorder="1" applyAlignment="1" applyProtection="1">
      <alignment horizontal="left" vertical="top"/>
      <protection locked="0"/>
    </xf>
    <xf numFmtId="0" fontId="44" fillId="0" borderId="20" xfId="0" applyFont="1" applyBorder="1" applyAlignment="1">
      <alignment vertical="center" wrapText="1"/>
    </xf>
    <xf numFmtId="0" fontId="44" fillId="0" borderId="114" xfId="0" applyFont="1" applyBorder="1" applyAlignment="1">
      <alignment vertical="center" wrapText="1"/>
    </xf>
    <xf numFmtId="0" fontId="44" fillId="0" borderId="3" xfId="0" applyFont="1" applyBorder="1" applyAlignment="1">
      <alignment vertical="center" wrapText="1"/>
    </xf>
    <xf numFmtId="0" fontId="44" fillId="0" borderId="20" xfId="0" applyFont="1" applyBorder="1" applyAlignment="1">
      <alignment horizontal="left" vertical="center" wrapText="1"/>
    </xf>
    <xf numFmtId="0" fontId="44" fillId="0" borderId="114" xfId="0" applyFont="1" applyBorder="1" applyAlignment="1">
      <alignment horizontal="left" vertical="center" wrapText="1"/>
    </xf>
    <xf numFmtId="0" fontId="44" fillId="0" borderId="3" xfId="0" applyFont="1" applyBorder="1" applyAlignment="1">
      <alignment horizontal="left" vertical="center" wrapText="1"/>
    </xf>
    <xf numFmtId="0" fontId="14" fillId="3" borderId="51" xfId="0" applyFont="1" applyFill="1" applyBorder="1" applyAlignment="1">
      <alignment horizontal="center" vertical="center"/>
    </xf>
    <xf numFmtId="0" fontId="14" fillId="3" borderId="52" xfId="0" applyFont="1" applyFill="1" applyBorder="1" applyAlignment="1">
      <alignment horizontal="center" vertical="center"/>
    </xf>
    <xf numFmtId="0" fontId="14" fillId="3" borderId="43" xfId="0" applyFont="1" applyFill="1" applyBorder="1" applyAlignment="1">
      <alignment horizontal="center"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5" xfId="0" applyFont="1" applyBorder="1" applyAlignment="1">
      <alignment horizontal="left" vertical="center" wrapText="1"/>
    </xf>
    <xf numFmtId="0" fontId="6" fillId="0" borderId="0" xfId="0" applyFont="1" applyAlignment="1">
      <alignment horizontal="left" vertical="center" wrapText="1"/>
    </xf>
    <xf numFmtId="0" fontId="6" fillId="0" borderId="26" xfId="0" applyFont="1" applyBorder="1" applyAlignment="1">
      <alignment horizontal="left" vertical="center" wrapText="1"/>
    </xf>
    <xf numFmtId="0" fontId="6" fillId="0" borderId="27" xfId="0" applyFont="1" applyBorder="1" applyAlignment="1">
      <alignment horizontal="left" vertical="center" wrapText="1"/>
    </xf>
    <xf numFmtId="0" fontId="6" fillId="0" borderId="28" xfId="0" applyFont="1" applyBorder="1" applyAlignment="1">
      <alignment horizontal="left" vertical="center" wrapText="1"/>
    </xf>
    <xf numFmtId="0" fontId="6" fillId="0" borderId="29" xfId="0" applyFont="1" applyBorder="1" applyAlignment="1">
      <alignment horizontal="left" vertical="center" wrapText="1"/>
    </xf>
    <xf numFmtId="0" fontId="25" fillId="3" borderId="40" xfId="0" applyFont="1" applyFill="1" applyBorder="1" applyAlignment="1">
      <alignment horizontal="right" vertical="center"/>
    </xf>
    <xf numFmtId="0" fontId="25" fillId="3" borderId="42" xfId="0" applyFont="1" applyFill="1" applyBorder="1" applyAlignment="1">
      <alignment horizontal="right" vertical="center"/>
    </xf>
    <xf numFmtId="0" fontId="25" fillId="7" borderId="40" xfId="0" applyFont="1" applyFill="1" applyBorder="1" applyAlignment="1">
      <alignment horizontal="right" vertical="center"/>
    </xf>
    <xf numFmtId="0" fontId="25" fillId="7" borderId="42" xfId="0" applyFont="1" applyFill="1" applyBorder="1" applyAlignment="1">
      <alignment horizontal="right" vertical="center"/>
    </xf>
    <xf numFmtId="0" fontId="15" fillId="3" borderId="40" xfId="0" applyFont="1" applyFill="1" applyBorder="1" applyAlignment="1">
      <alignment horizontal="left" vertical="center"/>
    </xf>
    <xf numFmtId="0" fontId="15" fillId="3" borderId="41" xfId="0" applyFont="1" applyFill="1" applyBorder="1" applyAlignment="1">
      <alignment horizontal="left" vertical="center"/>
    </xf>
    <xf numFmtId="0" fontId="15" fillId="3" borderId="38" xfId="0" applyFont="1" applyFill="1" applyBorder="1" applyAlignment="1">
      <alignment horizontal="left" vertical="center"/>
    </xf>
    <xf numFmtId="0" fontId="15" fillId="7" borderId="93" xfId="0" applyFont="1" applyFill="1" applyBorder="1" applyAlignment="1">
      <alignment horizontal="left" vertical="center"/>
    </xf>
    <xf numFmtId="0" fontId="45" fillId="0" borderId="93" xfId="0" applyFont="1" applyBorder="1" applyAlignment="1">
      <alignment horizontal="left" vertical="center"/>
    </xf>
    <xf numFmtId="0" fontId="44" fillId="2" borderId="93" xfId="0" applyFont="1" applyFill="1" applyBorder="1" applyAlignment="1" applyProtection="1">
      <alignment horizontal="left" vertical="top"/>
      <protection locked="0"/>
    </xf>
    <xf numFmtId="0" fontId="44" fillId="2" borderId="93" xfId="0" applyFont="1" applyFill="1" applyBorder="1" applyAlignment="1">
      <alignment vertical="top" wrapText="1"/>
    </xf>
    <xf numFmtId="0" fontId="14" fillId="7" borderId="93" xfId="0" applyFont="1" applyFill="1" applyBorder="1" applyAlignment="1">
      <alignment horizontal="center" vertical="center"/>
    </xf>
    <xf numFmtId="0" fontId="45" fillId="6" borderId="93" xfId="0" applyFont="1" applyFill="1" applyBorder="1" applyAlignment="1">
      <alignment horizontal="right" vertical="center"/>
    </xf>
    <xf numFmtId="0" fontId="25" fillId="7" borderId="93" xfId="0" applyFont="1" applyFill="1" applyBorder="1" applyAlignment="1">
      <alignment horizontal="right" vertical="center"/>
    </xf>
    <xf numFmtId="0" fontId="0" fillId="2" borderId="64" xfId="0" applyFill="1" applyBorder="1" applyAlignment="1" applyProtection="1">
      <alignment horizontal="left" vertical="top" wrapText="1"/>
      <protection locked="0"/>
    </xf>
    <xf numFmtId="0" fontId="0" fillId="2" borderId="0" xfId="0" applyFill="1" applyAlignment="1" applyProtection="1">
      <alignment horizontal="left" vertical="top" wrapText="1"/>
      <protection locked="0"/>
    </xf>
    <xf numFmtId="0" fontId="0" fillId="0" borderId="0" xfId="0" applyAlignment="1">
      <alignment horizontal="left" vertical="top" wrapText="1"/>
    </xf>
  </cellXfs>
  <cellStyles count="13">
    <cellStyle name="Comma 2" xfId="10" xr:uid="{00000000-0005-0000-0000-000000000000}"/>
    <cellStyle name="Currency 2" xfId="8" xr:uid="{00000000-0005-0000-0000-000001000000}"/>
    <cellStyle name="Date" xfId="11" xr:uid="{00000000-0005-0000-0000-000002000000}"/>
    <cellStyle name="Heading 1 2" xfId="6" xr:uid="{00000000-0005-0000-0000-000003000000}"/>
    <cellStyle name="Heading 2 2" xfId="7" xr:uid="{00000000-0005-0000-0000-000004000000}"/>
    <cellStyle name="Heading 3 2" xfId="12" xr:uid="{00000000-0005-0000-0000-000005000000}"/>
    <cellStyle name="Normal 2" xfId="3" xr:uid="{00000000-0005-0000-0000-000006000000}"/>
    <cellStyle name="Normal 3" xfId="5" xr:uid="{00000000-0005-0000-0000-000007000000}"/>
    <cellStyle name="Percent 2" xfId="9" xr:uid="{00000000-0005-0000-0000-000008000000}"/>
    <cellStyle name="Title 2" xfId="4" xr:uid="{00000000-0005-0000-0000-000009000000}"/>
    <cellStyle name="Грошовий" xfId="2" builtinId="4"/>
    <cellStyle name="Звичайний" xfId="0" builtinId="0"/>
    <cellStyle name="Фінансовий" xfId="1" builtinId="3"/>
  </cellStyles>
  <dxfs count="26">
    <dxf>
      <font>
        <color rgb="FFFF0000"/>
      </font>
    </dxf>
    <dxf>
      <font>
        <color rgb="FFFF0000"/>
      </font>
    </dxf>
    <dxf>
      <border>
        <left/>
        <right style="thin">
          <color indexed="20"/>
        </right>
        <top/>
        <bottom style="thin">
          <color indexed="20"/>
        </bottom>
      </border>
    </dxf>
    <dxf>
      <border>
        <left/>
        <right/>
        <top/>
        <bottom/>
      </border>
    </dxf>
    <dxf>
      <border>
        <left/>
        <right/>
        <top/>
        <bottom/>
        <vertical/>
        <horizontal/>
      </border>
    </dxf>
    <dxf>
      <border>
        <left/>
        <right/>
        <top/>
        <bottom/>
        <vertical/>
        <horizontal/>
      </border>
    </dxf>
    <dxf>
      <fill>
        <patternFill>
          <bgColor theme="0"/>
        </patternFill>
      </fill>
      <border>
        <left/>
        <right/>
        <bottom/>
        <vertical/>
        <horizontal/>
      </border>
    </dxf>
    <dxf>
      <border>
        <left/>
        <right/>
        <bottom/>
        <vertical/>
        <horizontal/>
      </border>
    </dxf>
    <dxf>
      <border>
        <left/>
        <right/>
        <bottom/>
        <vertical/>
        <horizontal/>
      </border>
    </dxf>
    <dxf>
      <font>
        <color theme="0"/>
      </font>
      <fill>
        <patternFill>
          <bgColor theme="0"/>
        </patternFill>
      </fill>
      <border>
        <left/>
        <right/>
        <bottom/>
        <vertical/>
        <horizontal/>
      </border>
    </dxf>
    <dxf>
      <fill>
        <patternFill>
          <bgColor theme="0"/>
        </patternFill>
      </fill>
      <border>
        <left/>
        <right/>
        <top/>
        <bottom/>
        <vertical/>
        <horizontal/>
      </border>
    </dxf>
    <dxf>
      <border>
        <left/>
        <right/>
        <top/>
        <bottom style="thin">
          <color indexed="20"/>
        </bottom>
      </border>
    </dxf>
    <dxf>
      <border>
        <left/>
        <right/>
        <top/>
        <bottom/>
      </border>
    </dxf>
    <dxf>
      <border>
        <left style="thin">
          <color indexed="20"/>
        </left>
        <right/>
        <top/>
        <bottom style="thin">
          <color indexed="20"/>
        </bottom>
      </border>
    </dxf>
    <dxf>
      <border>
        <left/>
        <right/>
        <top/>
        <bottom/>
      </border>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font>
        <strike val="0"/>
        <outline val="0"/>
        <shadow val="0"/>
        <u val="none"/>
        <vertAlign val="baseline"/>
        <name val="Arial"/>
        <scheme val="none"/>
      </font>
    </dxf>
    <dxf>
      <border outline="0">
        <bottom style="thin">
          <color indexed="20"/>
        </bottom>
      </border>
    </dxf>
    <dxf>
      <font>
        <b val="0"/>
        <i val="0"/>
        <strike val="0"/>
        <condense val="0"/>
        <extend val="0"/>
        <outline val="0"/>
        <shadow val="0"/>
        <u val="none"/>
        <vertAlign val="baseline"/>
        <sz val="9"/>
        <color auto="1"/>
        <name val="Arial"/>
        <scheme val="none"/>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theme="0"/>
        <name val="Arial"/>
        <scheme val="none"/>
      </font>
      <fill>
        <patternFill patternType="solid">
          <fgColor indexed="64"/>
          <bgColor rgb="FF142855"/>
        </patternFill>
      </fill>
    </dxf>
  </dxfs>
  <tableStyles count="0" defaultTableStyle="TableStyleMedium2" defaultPivotStyle="PivotStyleLight16"/>
  <colors>
    <mruColors>
      <color rgb="FFFFB500"/>
      <color rgb="FFA89497"/>
      <color rgb="FF000000"/>
      <color rgb="FF3C3786"/>
      <color rgb="FF025F71"/>
      <color rgb="FFEDE9D9"/>
      <color rgb="FF555674"/>
      <color rgb="FFAFCAD2"/>
      <color rgb="FFF06603"/>
      <color rgb="FF7E89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13</xdr:col>
      <xdr:colOff>2491740</xdr:colOff>
      <xdr:row>0</xdr:row>
      <xdr:rowOff>0</xdr:rowOff>
    </xdr:from>
    <xdr:to>
      <xdr:col>13</xdr:col>
      <xdr:colOff>3395642</xdr:colOff>
      <xdr:row>3</xdr:row>
      <xdr:rowOff>263021</xdr:rowOff>
    </xdr:to>
    <xdr:pic>
      <xdr:nvPicPr>
        <xdr:cNvPr id="3" name="Рисунок 2">
          <a:extLst>
            <a:ext uri="{FF2B5EF4-FFF2-40B4-BE49-F238E27FC236}">
              <a16:creationId xmlns:a16="http://schemas.microsoft.com/office/drawing/2014/main" id="{FA99187F-2F55-4551-8CEF-DC19C1A39263}"/>
            </a:ext>
          </a:extLst>
        </xdr:cNvPr>
        <xdr:cNvPicPr>
          <a:picLocks noChangeAspect="1"/>
        </xdr:cNvPicPr>
      </xdr:nvPicPr>
      <xdr:blipFill>
        <a:blip xmlns:r="http://schemas.openxmlformats.org/officeDocument/2006/relationships" r:embed="rId1"/>
        <a:stretch>
          <a:fillRect/>
        </a:stretch>
      </xdr:blipFill>
      <xdr:spPr>
        <a:xfrm>
          <a:off x="12405360" y="0"/>
          <a:ext cx="903902" cy="8954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694267</xdr:colOff>
      <xdr:row>0</xdr:row>
      <xdr:rowOff>0</xdr:rowOff>
    </xdr:from>
    <xdr:to>
      <xdr:col>17</xdr:col>
      <xdr:colOff>1548215</xdr:colOff>
      <xdr:row>3</xdr:row>
      <xdr:rowOff>92459</xdr:rowOff>
    </xdr:to>
    <xdr:pic>
      <xdr:nvPicPr>
        <xdr:cNvPr id="5" name="Рисунок 4">
          <a:extLst>
            <a:ext uri="{FF2B5EF4-FFF2-40B4-BE49-F238E27FC236}">
              <a16:creationId xmlns:a16="http://schemas.microsoft.com/office/drawing/2014/main" id="{6BB0707C-2D86-4F3D-9177-078A089D6645}"/>
            </a:ext>
          </a:extLst>
        </xdr:cNvPr>
        <xdr:cNvPicPr>
          <a:picLocks noChangeAspect="1"/>
        </xdr:cNvPicPr>
      </xdr:nvPicPr>
      <xdr:blipFill>
        <a:blip xmlns:r="http://schemas.openxmlformats.org/officeDocument/2006/relationships" r:embed="rId1"/>
        <a:stretch>
          <a:fillRect/>
        </a:stretch>
      </xdr:blipFill>
      <xdr:spPr>
        <a:xfrm>
          <a:off x="11565467" y="0"/>
          <a:ext cx="853948" cy="8459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476251</xdr:colOff>
      <xdr:row>1</xdr:row>
      <xdr:rowOff>59532</xdr:rowOff>
    </xdr:from>
    <xdr:to>
      <xdr:col>8</xdr:col>
      <xdr:colOff>122789</xdr:colOff>
      <xdr:row>3</xdr:row>
      <xdr:rowOff>257063</xdr:rowOff>
    </xdr:to>
    <xdr:pic>
      <xdr:nvPicPr>
        <xdr:cNvPr id="4" name="Picture 3">
          <a:extLst>
            <a:ext uri="{FF2B5EF4-FFF2-40B4-BE49-F238E27FC236}">
              <a16:creationId xmlns:a16="http://schemas.microsoft.com/office/drawing/2014/main" id="{F81DD558-1B78-4EB4-BB62-D6EDFE15C810}"/>
            </a:ext>
          </a:extLst>
        </xdr:cNvPr>
        <xdr:cNvPicPr>
          <a:picLocks noChangeAspect="1"/>
        </xdr:cNvPicPr>
      </xdr:nvPicPr>
      <xdr:blipFill>
        <a:blip xmlns:r="http://schemas.openxmlformats.org/officeDocument/2006/relationships" r:embed="rId1"/>
        <a:stretch>
          <a:fillRect/>
        </a:stretch>
      </xdr:blipFill>
      <xdr:spPr>
        <a:xfrm>
          <a:off x="5679282" y="250032"/>
          <a:ext cx="1867451" cy="900000"/>
        </a:xfrm>
        <a:prstGeom prst="rect">
          <a:avLst/>
        </a:prstGeom>
      </xdr:spPr>
    </xdr:pic>
    <xdr:clientData/>
  </xdr:twoCellAnchor>
  <xdr:twoCellAnchor>
    <xdr:from>
      <xdr:col>1</xdr:col>
      <xdr:colOff>15875</xdr:colOff>
      <xdr:row>10</xdr:row>
      <xdr:rowOff>38100</xdr:rowOff>
    </xdr:from>
    <xdr:to>
      <xdr:col>1</xdr:col>
      <xdr:colOff>358775</xdr:colOff>
      <xdr:row>11</xdr:row>
      <xdr:rowOff>222250</xdr:rowOff>
    </xdr:to>
    <xdr:sp macro="" textlink="">
      <xdr:nvSpPr>
        <xdr:cNvPr id="2" name="Rectangle 1">
          <a:extLst>
            <a:ext uri="{FF2B5EF4-FFF2-40B4-BE49-F238E27FC236}">
              <a16:creationId xmlns:a16="http://schemas.microsoft.com/office/drawing/2014/main" id="{FD373488-1D1B-4DB6-A58E-378ABC0B42F0}"/>
            </a:ext>
          </a:extLst>
        </xdr:cNvPr>
        <xdr:cNvSpPr/>
      </xdr:nvSpPr>
      <xdr:spPr>
        <a:xfrm>
          <a:off x="196850" y="3054350"/>
          <a:ext cx="342900" cy="409575"/>
        </a:xfrm>
        <a:prstGeom prst="rect">
          <a:avLst/>
        </a:prstGeom>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358774</xdr:colOff>
      <xdr:row>10</xdr:row>
      <xdr:rowOff>38100</xdr:rowOff>
    </xdr:from>
    <xdr:to>
      <xdr:col>3</xdr:col>
      <xdr:colOff>1216025</xdr:colOff>
      <xdr:row>11</xdr:row>
      <xdr:rowOff>222250</xdr:rowOff>
    </xdr:to>
    <xdr:sp macro="" textlink="">
      <xdr:nvSpPr>
        <xdr:cNvPr id="5" name="Rectangle 4">
          <a:extLst>
            <a:ext uri="{FF2B5EF4-FFF2-40B4-BE49-F238E27FC236}">
              <a16:creationId xmlns:a16="http://schemas.microsoft.com/office/drawing/2014/main" id="{2E4F5E6D-C0E9-4C15-AE00-70ACAC3C85E6}"/>
            </a:ext>
          </a:extLst>
        </xdr:cNvPr>
        <xdr:cNvSpPr/>
      </xdr:nvSpPr>
      <xdr:spPr>
        <a:xfrm>
          <a:off x="539749" y="3054350"/>
          <a:ext cx="2390776" cy="409575"/>
        </a:xfrm>
        <a:prstGeom prst="rect">
          <a:avLst/>
        </a:prstGeom>
        <a:solidFill>
          <a:schemeClr val="bg1"/>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050">
              <a:solidFill>
                <a:schemeClr val="accent1"/>
              </a:solidFill>
            </a:rPr>
            <a:t>These cells auto-calculate and are locked so you can't edit them.</a:t>
          </a:r>
        </a:p>
      </xdr:txBody>
    </xdr:sp>
    <xdr:clientData/>
  </xdr:twoCellAnchor>
  <xdr:twoCellAnchor>
    <xdr:from>
      <xdr:col>1</xdr:col>
      <xdr:colOff>15875</xdr:colOff>
      <xdr:row>12</xdr:row>
      <xdr:rowOff>158750</xdr:rowOff>
    </xdr:from>
    <xdr:to>
      <xdr:col>1</xdr:col>
      <xdr:colOff>358775</xdr:colOff>
      <xdr:row>14</xdr:row>
      <xdr:rowOff>118300</xdr:rowOff>
    </xdr:to>
    <xdr:sp macro="" textlink="">
      <xdr:nvSpPr>
        <xdr:cNvPr id="6" name="Rectangle 5">
          <a:extLst>
            <a:ext uri="{FF2B5EF4-FFF2-40B4-BE49-F238E27FC236}">
              <a16:creationId xmlns:a16="http://schemas.microsoft.com/office/drawing/2014/main" id="{A06DD349-6DEE-4BFB-A149-B04BA1276BB2}"/>
            </a:ext>
          </a:extLst>
        </xdr:cNvPr>
        <xdr:cNvSpPr/>
      </xdr:nvSpPr>
      <xdr:spPr>
        <a:xfrm>
          <a:off x="196850" y="3625850"/>
          <a:ext cx="342900" cy="410400"/>
        </a:xfrm>
        <a:prstGeom prst="rect">
          <a:avLst/>
        </a:prstGeom>
        <a:solidFill>
          <a:schemeClr val="bg1"/>
        </a:solidFill>
        <a:ln w="19050">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358773</xdr:colOff>
      <xdr:row>12</xdr:row>
      <xdr:rowOff>158750</xdr:rowOff>
    </xdr:from>
    <xdr:to>
      <xdr:col>3</xdr:col>
      <xdr:colOff>1215648</xdr:colOff>
      <xdr:row>14</xdr:row>
      <xdr:rowOff>118300</xdr:rowOff>
    </xdr:to>
    <xdr:sp macro="" textlink="">
      <xdr:nvSpPr>
        <xdr:cNvPr id="7" name="Rectangle 6">
          <a:extLst>
            <a:ext uri="{FF2B5EF4-FFF2-40B4-BE49-F238E27FC236}">
              <a16:creationId xmlns:a16="http://schemas.microsoft.com/office/drawing/2014/main" id="{B4DE2C21-258D-4737-A76B-FC4448DD91EC}"/>
            </a:ext>
          </a:extLst>
        </xdr:cNvPr>
        <xdr:cNvSpPr/>
      </xdr:nvSpPr>
      <xdr:spPr>
        <a:xfrm>
          <a:off x="539748" y="3625850"/>
          <a:ext cx="2390400" cy="410400"/>
        </a:xfrm>
        <a:prstGeom prst="rect">
          <a:avLst/>
        </a:prstGeom>
        <a:solidFill>
          <a:schemeClr val="bg1"/>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050">
              <a:solidFill>
                <a:schemeClr val="accent1"/>
              </a:solidFill>
            </a:rPr>
            <a:t>Insert your own values into these cells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40</xdr:col>
      <xdr:colOff>68580</xdr:colOff>
      <xdr:row>1</xdr:row>
      <xdr:rowOff>68580</xdr:rowOff>
    </xdr:from>
    <xdr:to>
      <xdr:col>40</xdr:col>
      <xdr:colOff>1353482</xdr:colOff>
      <xdr:row>5</xdr:row>
      <xdr:rowOff>175651</xdr:rowOff>
    </xdr:to>
    <xdr:pic>
      <xdr:nvPicPr>
        <xdr:cNvPr id="4" name="Рисунок 3">
          <a:extLst>
            <a:ext uri="{FF2B5EF4-FFF2-40B4-BE49-F238E27FC236}">
              <a16:creationId xmlns:a16="http://schemas.microsoft.com/office/drawing/2014/main" id="{00FF6381-60FE-47FC-A58B-0F8520826B41}"/>
            </a:ext>
          </a:extLst>
        </xdr:cNvPr>
        <xdr:cNvPicPr>
          <a:picLocks noChangeAspect="1"/>
        </xdr:cNvPicPr>
      </xdr:nvPicPr>
      <xdr:blipFill>
        <a:blip xmlns:r="http://schemas.openxmlformats.org/officeDocument/2006/relationships" r:embed="rId1"/>
        <a:stretch>
          <a:fillRect/>
        </a:stretch>
      </xdr:blipFill>
      <xdr:spPr>
        <a:xfrm>
          <a:off x="16543020" y="281940"/>
          <a:ext cx="1284902" cy="12729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403412</xdr:colOff>
      <xdr:row>1</xdr:row>
      <xdr:rowOff>168087</xdr:rowOff>
    </xdr:from>
    <xdr:to>
      <xdr:col>11</xdr:col>
      <xdr:colOff>19658</xdr:colOff>
      <xdr:row>4</xdr:row>
      <xdr:rowOff>168507</xdr:rowOff>
    </xdr:to>
    <xdr:pic>
      <xdr:nvPicPr>
        <xdr:cNvPr id="2" name="Picture 1">
          <a:extLst>
            <a:ext uri="{FF2B5EF4-FFF2-40B4-BE49-F238E27FC236}">
              <a16:creationId xmlns:a16="http://schemas.microsoft.com/office/drawing/2014/main" id="{CAC67986-5584-44ED-99D1-10EFC38018F8}"/>
            </a:ext>
          </a:extLst>
        </xdr:cNvPr>
        <xdr:cNvPicPr>
          <a:picLocks noChangeAspect="1"/>
        </xdr:cNvPicPr>
      </xdr:nvPicPr>
      <xdr:blipFill>
        <a:blip xmlns:r="http://schemas.openxmlformats.org/officeDocument/2006/relationships" r:embed="rId1"/>
        <a:stretch>
          <a:fillRect/>
        </a:stretch>
      </xdr:blipFill>
      <xdr:spPr>
        <a:xfrm>
          <a:off x="12010577" y="381447"/>
          <a:ext cx="1883196" cy="8881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1340644</xdr:colOff>
      <xdr:row>2</xdr:row>
      <xdr:rowOff>2381</xdr:rowOff>
    </xdr:from>
    <xdr:to>
      <xdr:col>14</xdr:col>
      <xdr:colOff>236295</xdr:colOff>
      <xdr:row>5</xdr:row>
      <xdr:rowOff>218168</xdr:rowOff>
    </xdr:to>
    <xdr:pic>
      <xdr:nvPicPr>
        <xdr:cNvPr id="2" name="Picture 1">
          <a:extLst>
            <a:ext uri="{FF2B5EF4-FFF2-40B4-BE49-F238E27FC236}">
              <a16:creationId xmlns:a16="http://schemas.microsoft.com/office/drawing/2014/main" id="{263C3C06-0182-4A08-8068-7F419217FABD}"/>
            </a:ext>
          </a:extLst>
        </xdr:cNvPr>
        <xdr:cNvPicPr>
          <a:picLocks noChangeAspect="1"/>
        </xdr:cNvPicPr>
      </xdr:nvPicPr>
      <xdr:blipFill>
        <a:blip xmlns:r="http://schemas.openxmlformats.org/officeDocument/2006/relationships" r:embed="rId1"/>
        <a:stretch>
          <a:fillRect/>
        </a:stretch>
      </xdr:blipFill>
      <xdr:spPr>
        <a:xfrm>
          <a:off x="10846594" y="383381"/>
          <a:ext cx="1867451" cy="901587"/>
        </a:xfrm>
        <a:prstGeom prst="rect">
          <a:avLst/>
        </a:prstGeom>
      </xdr:spPr>
    </xdr:pic>
    <xdr:clientData/>
  </xdr:twoCellAnchor>
  <xdr:twoCellAnchor editAs="oneCell">
    <xdr:from>
      <xdr:col>0</xdr:col>
      <xdr:colOff>333375</xdr:colOff>
      <xdr:row>12</xdr:row>
      <xdr:rowOff>138906</xdr:rowOff>
    </xdr:from>
    <xdr:to>
      <xdr:col>14</xdr:col>
      <xdr:colOff>50809</xdr:colOff>
      <xdr:row>21</xdr:row>
      <xdr:rowOff>130046</xdr:rowOff>
    </xdr:to>
    <xdr:pic>
      <xdr:nvPicPr>
        <xdr:cNvPr id="3" name="Picture 2">
          <a:extLst>
            <a:ext uri="{FF2B5EF4-FFF2-40B4-BE49-F238E27FC236}">
              <a16:creationId xmlns:a16="http://schemas.microsoft.com/office/drawing/2014/main" id="{40ADF12D-5F91-4AB8-A8BC-20F26BC13ED5}"/>
            </a:ext>
          </a:extLst>
        </xdr:cNvPr>
        <xdr:cNvPicPr>
          <a:picLocks noChangeAspect="1"/>
        </xdr:cNvPicPr>
      </xdr:nvPicPr>
      <xdr:blipFill rotWithShape="1">
        <a:blip xmlns:r="http://schemas.openxmlformats.org/officeDocument/2006/relationships" r:embed="rId2"/>
        <a:srcRect t="10049"/>
        <a:stretch/>
      </xdr:blipFill>
      <xdr:spPr>
        <a:xfrm>
          <a:off x="333375" y="11070431"/>
          <a:ext cx="12195184" cy="1619916"/>
        </a:xfrm>
        <a:prstGeom prst="rect">
          <a:avLst/>
        </a:prstGeom>
      </xdr:spPr>
    </xdr:pic>
    <xdr:clientData/>
  </xdr:twoCellAnchor>
  <xdr:twoCellAnchor editAs="oneCell">
    <xdr:from>
      <xdr:col>0</xdr:col>
      <xdr:colOff>353219</xdr:colOff>
      <xdr:row>27</xdr:row>
      <xdr:rowOff>15875</xdr:rowOff>
    </xdr:from>
    <xdr:to>
      <xdr:col>14</xdr:col>
      <xdr:colOff>88943</xdr:colOff>
      <xdr:row>33</xdr:row>
      <xdr:rowOff>42261</xdr:rowOff>
    </xdr:to>
    <xdr:pic>
      <xdr:nvPicPr>
        <xdr:cNvPr id="4" name="Picture 3">
          <a:extLst>
            <a:ext uri="{FF2B5EF4-FFF2-40B4-BE49-F238E27FC236}">
              <a16:creationId xmlns:a16="http://schemas.microsoft.com/office/drawing/2014/main" id="{3465CB1E-B0ED-4E9D-B61F-78951ECF312F}"/>
            </a:ext>
          </a:extLst>
        </xdr:cNvPr>
        <xdr:cNvPicPr>
          <a:picLocks noChangeAspect="1"/>
        </xdr:cNvPicPr>
      </xdr:nvPicPr>
      <xdr:blipFill>
        <a:blip xmlns:r="http://schemas.openxmlformats.org/officeDocument/2006/relationships" r:embed="rId3"/>
        <a:stretch>
          <a:fillRect/>
        </a:stretch>
      </xdr:blipFill>
      <xdr:spPr>
        <a:xfrm>
          <a:off x="353219" y="13300075"/>
          <a:ext cx="12213474" cy="1112236"/>
        </a:xfrm>
        <a:prstGeom prst="rect">
          <a:avLst/>
        </a:prstGeom>
      </xdr:spPr>
    </xdr:pic>
    <xdr:clientData/>
  </xdr:twoCellAnchor>
  <xdr:twoCellAnchor editAs="oneCell">
    <xdr:from>
      <xdr:col>0</xdr:col>
      <xdr:colOff>353219</xdr:colOff>
      <xdr:row>39</xdr:row>
      <xdr:rowOff>87312</xdr:rowOff>
    </xdr:from>
    <xdr:to>
      <xdr:col>14</xdr:col>
      <xdr:colOff>51823</xdr:colOff>
      <xdr:row>48</xdr:row>
      <xdr:rowOff>51594</xdr:rowOff>
    </xdr:to>
    <xdr:pic>
      <xdr:nvPicPr>
        <xdr:cNvPr id="5" name="Picture 4">
          <a:extLst>
            <a:ext uri="{FF2B5EF4-FFF2-40B4-BE49-F238E27FC236}">
              <a16:creationId xmlns:a16="http://schemas.microsoft.com/office/drawing/2014/main" id="{3AEBD1FF-269E-46C0-B41B-4F270E3FCA12}"/>
            </a:ext>
          </a:extLst>
        </xdr:cNvPr>
        <xdr:cNvPicPr>
          <a:picLocks noChangeAspect="1"/>
        </xdr:cNvPicPr>
      </xdr:nvPicPr>
      <xdr:blipFill rotWithShape="1">
        <a:blip xmlns:r="http://schemas.openxmlformats.org/officeDocument/2006/relationships" r:embed="rId4"/>
        <a:srcRect t="22793" b="53747"/>
        <a:stretch/>
      </xdr:blipFill>
      <xdr:spPr>
        <a:xfrm>
          <a:off x="353219" y="15625762"/>
          <a:ext cx="12176354" cy="1593056"/>
        </a:xfrm>
        <a:prstGeom prst="rect">
          <a:avLst/>
        </a:prstGeom>
      </xdr:spPr>
    </xdr:pic>
    <xdr:clientData/>
  </xdr:twoCellAnchor>
  <xdr:twoCellAnchor editAs="oneCell">
    <xdr:from>
      <xdr:col>0</xdr:col>
      <xdr:colOff>341312</xdr:colOff>
      <xdr:row>54</xdr:row>
      <xdr:rowOff>87312</xdr:rowOff>
    </xdr:from>
    <xdr:to>
      <xdr:col>14</xdr:col>
      <xdr:colOff>28264</xdr:colOff>
      <xdr:row>59</xdr:row>
      <xdr:rowOff>88979</xdr:rowOff>
    </xdr:to>
    <xdr:pic>
      <xdr:nvPicPr>
        <xdr:cNvPr id="6" name="Picture 5">
          <a:extLst>
            <a:ext uri="{FF2B5EF4-FFF2-40B4-BE49-F238E27FC236}">
              <a16:creationId xmlns:a16="http://schemas.microsoft.com/office/drawing/2014/main" id="{5452DD23-A7DF-4361-A05E-33C342290C0F}"/>
            </a:ext>
          </a:extLst>
        </xdr:cNvPr>
        <xdr:cNvPicPr>
          <a:picLocks noChangeAspect="1"/>
        </xdr:cNvPicPr>
      </xdr:nvPicPr>
      <xdr:blipFill>
        <a:blip xmlns:r="http://schemas.openxmlformats.org/officeDocument/2006/relationships" r:embed="rId5"/>
        <a:stretch>
          <a:fillRect/>
        </a:stretch>
      </xdr:blipFill>
      <xdr:spPr>
        <a:xfrm>
          <a:off x="341312" y="17978437"/>
          <a:ext cx="12164702" cy="906542"/>
        </a:xfrm>
        <a:prstGeom prst="rect">
          <a:avLst/>
        </a:prstGeom>
      </xdr:spPr>
    </xdr:pic>
    <xdr:clientData/>
  </xdr:twoCellAnchor>
  <xdr:twoCellAnchor>
    <xdr:from>
      <xdr:col>0</xdr:col>
      <xdr:colOff>289719</xdr:colOff>
      <xdr:row>12</xdr:row>
      <xdr:rowOff>99218</xdr:rowOff>
    </xdr:from>
    <xdr:to>
      <xdr:col>14</xdr:col>
      <xdr:colOff>87312</xdr:colOff>
      <xdr:row>22</xdr:row>
      <xdr:rowOff>55563</xdr:rowOff>
    </xdr:to>
    <xdr:sp macro="" textlink="">
      <xdr:nvSpPr>
        <xdr:cNvPr id="7" name="Rectangle 6">
          <a:extLst>
            <a:ext uri="{FF2B5EF4-FFF2-40B4-BE49-F238E27FC236}">
              <a16:creationId xmlns:a16="http://schemas.microsoft.com/office/drawing/2014/main" id="{94B5A0E7-C915-4D50-80C0-04C439A52BF6}"/>
            </a:ext>
          </a:extLst>
        </xdr:cNvPr>
        <xdr:cNvSpPr/>
      </xdr:nvSpPr>
      <xdr:spPr>
        <a:xfrm>
          <a:off x="289719" y="2666999"/>
          <a:ext cx="12279312" cy="1781970"/>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0</xdr:col>
      <xdr:colOff>319088</xdr:colOff>
      <xdr:row>25</xdr:row>
      <xdr:rowOff>156368</xdr:rowOff>
    </xdr:from>
    <xdr:to>
      <xdr:col>14</xdr:col>
      <xdr:colOff>107156</xdr:colOff>
      <xdr:row>33</xdr:row>
      <xdr:rowOff>91281</xdr:rowOff>
    </xdr:to>
    <xdr:sp macro="" textlink="">
      <xdr:nvSpPr>
        <xdr:cNvPr id="8" name="Rectangle 7">
          <a:extLst>
            <a:ext uri="{FF2B5EF4-FFF2-40B4-BE49-F238E27FC236}">
              <a16:creationId xmlns:a16="http://schemas.microsoft.com/office/drawing/2014/main" id="{808F8D9F-9F4B-4E62-998B-C494E26BE5A4}"/>
            </a:ext>
          </a:extLst>
        </xdr:cNvPr>
        <xdr:cNvSpPr/>
      </xdr:nvSpPr>
      <xdr:spPr>
        <a:xfrm>
          <a:off x="319088" y="4914899"/>
          <a:ext cx="12269787" cy="1212851"/>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0</xdr:col>
      <xdr:colOff>348457</xdr:colOff>
      <xdr:row>39</xdr:row>
      <xdr:rowOff>39686</xdr:rowOff>
    </xdr:from>
    <xdr:to>
      <xdr:col>14</xdr:col>
      <xdr:colOff>99219</xdr:colOff>
      <xdr:row>48</xdr:row>
      <xdr:rowOff>103187</xdr:rowOff>
    </xdr:to>
    <xdr:sp macro="" textlink="">
      <xdr:nvSpPr>
        <xdr:cNvPr id="9" name="Rectangle 8">
          <a:extLst>
            <a:ext uri="{FF2B5EF4-FFF2-40B4-BE49-F238E27FC236}">
              <a16:creationId xmlns:a16="http://schemas.microsoft.com/office/drawing/2014/main" id="{584F0B00-A6CB-4414-896D-14DA2CCE0536}"/>
            </a:ext>
          </a:extLst>
        </xdr:cNvPr>
        <xdr:cNvSpPr/>
      </xdr:nvSpPr>
      <xdr:spPr>
        <a:xfrm>
          <a:off x="348457" y="7250905"/>
          <a:ext cx="12232481" cy="1706563"/>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16670</xdr:colOff>
      <xdr:row>54</xdr:row>
      <xdr:rowOff>2380</xdr:rowOff>
    </xdr:from>
    <xdr:to>
      <xdr:col>14</xdr:col>
      <xdr:colOff>43656</xdr:colOff>
      <xdr:row>60</xdr:row>
      <xdr:rowOff>127000</xdr:rowOff>
    </xdr:to>
    <xdr:sp macro="" textlink="">
      <xdr:nvSpPr>
        <xdr:cNvPr id="10" name="Rectangle 9">
          <a:extLst>
            <a:ext uri="{FF2B5EF4-FFF2-40B4-BE49-F238E27FC236}">
              <a16:creationId xmlns:a16="http://schemas.microsoft.com/office/drawing/2014/main" id="{F18D2CEC-E3FB-46C5-9C70-FF7F778CBA5A}"/>
            </a:ext>
          </a:extLst>
        </xdr:cNvPr>
        <xdr:cNvSpPr/>
      </xdr:nvSpPr>
      <xdr:spPr>
        <a:xfrm>
          <a:off x="377826" y="9586911"/>
          <a:ext cx="12147549" cy="1219995"/>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ritishbusinessbankplc.sharepoint.com/personal/ryan_flanagan_startuploans_co_uk/Documents/Documents/CX/Central%20BPCFFPSB%20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1 Actual Cash Flows"/>
      <sheetName val="1 Business Plan(BP)"/>
      <sheetName val="Loan Calculator"/>
      <sheetName val="2 Personal Survival Budget(PSB)"/>
      <sheetName val="3 Sales Assumptions"/>
      <sheetName val="3.1 Cash Flow Forecast(CFF)"/>
      <sheetName val="3.2 Cash Flow Forecast(CFF)"/>
      <sheetName val="1.1Business Plan(BP) Plus"/>
      <sheetName val="CC 4"/>
      <sheetName val="CC 2"/>
      <sheetName val="Months"/>
      <sheetName val="STRESS TESTING (internal use)"/>
      <sheetName val="Central BPCFFPSB V4"/>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Loan3" displayName="Loan3" ref="B26:H262" headerRowDxfId="25" dataDxfId="24" totalsRowDxfId="22" tableBorderDxfId="23">
  <autoFilter ref="B26:H262" xr:uid="{00000000-0009-0000-0100-000002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000-000001000000}" name="No." totalsRowLabel="Total" dataDxfId="21">
      <calculatedColumnFormula>IFERROR(IF(Loan_Not_Paid*Values_Entered,Payment_Number,""), "")</calculatedColumnFormula>
    </tableColumn>
    <tableColumn id="2" xr3:uid="{00000000-0010-0000-0000-000002000000}" name="Payment_x000a_Date" dataDxfId="20" dataCellStyle="Date">
      <calculatedColumnFormula>IFERROR(IF(Loan_Not_Paid*Values_Entered,Payment_Date,""), "")</calculatedColumnFormula>
    </tableColumn>
    <tableColumn id="3" xr3:uid="{00000000-0010-0000-0000-000003000000}" name="Beginning_x000a_Balance" dataDxfId="19">
      <calculatedColumnFormula>IFERROR(IF(Loan_Not_Paid*Values_Entered,Beginning_Balance,""), "")</calculatedColumnFormula>
    </tableColumn>
    <tableColumn id="4" xr3:uid="{00000000-0010-0000-0000-000004000000}" name="Payment" dataDxfId="18">
      <calculatedColumnFormula>IFERROR(IF(Loan_Not_Paid*Values_Entered,Monthly_Payment,""), "")</calculatedColumnFormula>
    </tableColumn>
    <tableColumn id="5" xr3:uid="{00000000-0010-0000-0000-000005000000}" name="Principal" dataDxfId="17">
      <calculatedColumnFormula>IFERROR(IF(Loan_Not_Paid*Values_Entered,Principal,""), "")</calculatedColumnFormula>
    </tableColumn>
    <tableColumn id="6" xr3:uid="{00000000-0010-0000-0000-000006000000}" name="Interest" dataDxfId="16">
      <calculatedColumnFormula>IFERROR(IF(Loan_Not_Paid*Values_Entered,Interest,""), "")</calculatedColumnFormula>
    </tableColumn>
    <tableColumn id="7" xr3:uid="{00000000-0010-0000-0000-000007000000}" name="Ending_x000a_Balance" totalsRowFunction="count" dataDxfId="15">
      <calculatedColumnFormula>IFERROR(IF(Loan_Not_Paid*Values_Entered,Ending_Balance,""), "")</calculatedColumnFormula>
    </tableColumn>
  </tableColumns>
  <tableStyleInfo showFirstColumn="0" showLastColumn="0" showRowStripes="1" showColumnStripes="0"/>
  <extLst>
    <ext xmlns:x14="http://schemas.microsoft.com/office/spreadsheetml/2009/9/main" uri="{504A1905-F514-4f6f-8877-14C23A59335A}">
      <x14:table altTextSummary="Track Payment Number, Payment Date, Beginning Balance, Payment, Principal, Interest amounts, and Ending Balance"/>
    </ext>
  </extLst>
</table>
</file>

<file path=xl/theme/theme1.xml><?xml version="1.0" encoding="utf-8"?>
<a:theme xmlns:a="http://schemas.openxmlformats.org/drawingml/2006/main" name="BBB theme">
  <a:themeElements>
    <a:clrScheme name="BBB Theme Colours">
      <a:dk1>
        <a:sysClr val="windowText" lastClr="000000"/>
      </a:dk1>
      <a:lt1>
        <a:sysClr val="window" lastClr="FFFFFF"/>
      </a:lt1>
      <a:dk2>
        <a:srgbClr val="142855"/>
      </a:dk2>
      <a:lt2>
        <a:srgbClr val="AFCAD2"/>
      </a:lt2>
      <a:accent1>
        <a:srgbClr val="142855"/>
      </a:accent1>
      <a:accent2>
        <a:srgbClr val="0054BA"/>
      </a:accent2>
      <a:accent3>
        <a:srgbClr val="55C0FF"/>
      </a:accent3>
      <a:accent4>
        <a:srgbClr val="50C5A7"/>
      </a:accent4>
      <a:accent5>
        <a:srgbClr val="FFA0B4"/>
      </a:accent5>
      <a:accent6>
        <a:srgbClr val="FFB500"/>
      </a:accent6>
      <a:hlink>
        <a:srgbClr val="142855"/>
      </a:hlink>
      <a:folHlink>
        <a:srgbClr val="0054BA"/>
      </a:folHlink>
    </a:clrScheme>
    <a:fontScheme name="BBB Theme Fonts">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9525">
          <a:solidFill>
            <a:srgbClr val="CCCCCC"/>
          </a:solidFill>
        </a:ln>
      </a:spPr>
      <a:bodyPr/>
      <a:lstStyle/>
      <a:style>
        <a:lnRef idx="1">
          <a:schemeClr val="accent1"/>
        </a:lnRef>
        <a:fillRef idx="0">
          <a:schemeClr val="accent1"/>
        </a:fillRef>
        <a:effectRef idx="0">
          <a:schemeClr val="accent1"/>
        </a:effectRef>
        <a:fontRef idx="minor">
          <a:schemeClr val="tx1"/>
        </a:fontRef>
      </a:style>
    </a:lnDef>
    <a:txDef>
      <a:spPr>
        <a:solidFill>
          <a:schemeClr val="bg1"/>
        </a:solidFill>
        <a:ln w="19050">
          <a:noFill/>
        </a:ln>
      </a:spPr>
      <a:bodyPr wrap="square" lIns="0" tIns="0" rIns="0" bIns="0" anchor="ctr">
        <a:noAutofit/>
      </a:bodyPr>
      <a:lstStyle>
        <a:defPPr algn="ctr">
          <a:defRPr sz="1100" dirty="0">
            <a:solidFill>
              <a:schemeClr val="tx2"/>
            </a:solidFill>
          </a:defRPr>
        </a:defPPr>
      </a:lstStyle>
    </a:txDef>
  </a:objectDefaults>
  <a:extraClrSchemeLst/>
  <a:extLst>
    <a:ext uri="{05A4C25C-085E-4340-85A3-A5531E510DB2}">
      <thm15:themeFamily xmlns:thm15="http://schemas.microsoft.com/office/thememl/2012/main" name="BBB Theme1" id="{608097DA-44A2-499D-ACCF-635A6553A4A8}" vid="{0C279004-74A5-4C93-94E0-AA7957F851E5}"/>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
  <sheetViews>
    <sheetView workbookViewId="0">
      <selection activeCell="E14" sqref="E14"/>
    </sheetView>
  </sheetViews>
  <sheetFormatPr defaultRowHeight="13.8" x14ac:dyDescent="0.25"/>
  <sheetData>
    <row r="1" spans="1:1" x14ac:dyDescent="0.25">
      <c r="A1" s="3" t="s">
        <v>0</v>
      </c>
    </row>
    <row r="2" spans="1:1" x14ac:dyDescent="0.25">
      <c r="A2" s="3" t="s">
        <v>1</v>
      </c>
    </row>
    <row r="3" spans="1:1" x14ac:dyDescent="0.25">
      <c r="A3" s="3" t="s">
        <v>2</v>
      </c>
    </row>
    <row r="4" spans="1:1" x14ac:dyDescent="0.25">
      <c r="A4" s="3" t="s">
        <v>3</v>
      </c>
    </row>
    <row r="5" spans="1:1" x14ac:dyDescent="0.25">
      <c r="A5" s="3" t="s">
        <v>4</v>
      </c>
    </row>
    <row r="6" spans="1:1" x14ac:dyDescent="0.25">
      <c r="A6" s="3" t="s">
        <v>5</v>
      </c>
    </row>
    <row r="7" spans="1:1" x14ac:dyDescent="0.25">
      <c r="A7" s="3" t="s">
        <v>6</v>
      </c>
    </row>
    <row r="8" spans="1:1" x14ac:dyDescent="0.25">
      <c r="A8" s="3" t="s">
        <v>7</v>
      </c>
    </row>
    <row r="9" spans="1:1" x14ac:dyDescent="0.25">
      <c r="A9" s="3" t="s">
        <v>8</v>
      </c>
    </row>
    <row r="10" spans="1:1" x14ac:dyDescent="0.25">
      <c r="A10" s="3" t="s">
        <v>9</v>
      </c>
    </row>
    <row r="11" spans="1:1" x14ac:dyDescent="0.25">
      <c r="A11" s="3" t="s">
        <v>10</v>
      </c>
    </row>
    <row r="12" spans="1:1" x14ac:dyDescent="0.25">
      <c r="A12" s="3"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pageSetUpPr fitToPage="1"/>
  </sheetPr>
  <dimension ref="A1:Q43"/>
  <sheetViews>
    <sheetView showGridLines="0" zoomScaleNormal="100" zoomScaleSheetLayoutView="100" zoomScalePageLayoutView="50" workbookViewId="0">
      <selection activeCell="C12" sqref="C12:N12"/>
    </sheetView>
  </sheetViews>
  <sheetFormatPr defaultColWidth="8.69921875" defaultRowHeight="13.8" x14ac:dyDescent="0.25"/>
  <cols>
    <col min="1" max="1" width="4.69921875" style="17" customWidth="1"/>
    <col min="2" max="2" width="4" style="18" customWidth="1"/>
    <col min="3" max="3" width="4.19921875" style="17" customWidth="1"/>
    <col min="4" max="4" width="14.59765625" style="17" customWidth="1"/>
    <col min="5" max="12" width="8.69921875" style="17"/>
    <col min="13" max="13" width="33" style="17" customWidth="1"/>
    <col min="14" max="14" width="45.69921875" style="17" customWidth="1"/>
    <col min="15" max="15" width="5" style="17" customWidth="1"/>
    <col min="16" max="16384" width="8.69921875" style="17"/>
  </cols>
  <sheetData>
    <row r="1" spans="1:17" x14ac:dyDescent="0.25">
      <c r="A1" s="14"/>
      <c r="B1" s="23"/>
      <c r="C1" s="14"/>
      <c r="D1" s="14"/>
      <c r="E1" s="14"/>
      <c r="F1" s="14"/>
      <c r="G1" s="14"/>
      <c r="H1" s="14"/>
      <c r="I1" s="14"/>
      <c r="J1" s="14"/>
      <c r="K1" s="14"/>
      <c r="L1" s="14"/>
      <c r="M1" s="14"/>
      <c r="N1" s="14"/>
      <c r="O1" s="14"/>
    </row>
    <row r="2" spans="1:17" ht="16.95" customHeight="1" x14ac:dyDescent="0.25">
      <c r="A2" s="269"/>
      <c r="B2" s="269"/>
      <c r="C2" s="269"/>
      <c r="D2" s="269"/>
      <c r="E2" s="269"/>
      <c r="F2" s="269"/>
      <c r="G2" s="269"/>
      <c r="H2" s="269"/>
      <c r="I2" s="269"/>
      <c r="J2" s="270"/>
      <c r="K2" s="270"/>
      <c r="L2" s="270"/>
      <c r="M2" s="270"/>
      <c r="N2" s="270"/>
      <c r="O2" s="14"/>
    </row>
    <row r="3" spans="1:17" ht="19.649999999999999" customHeight="1" x14ac:dyDescent="0.25">
      <c r="A3" s="14"/>
      <c r="C3" s="14"/>
      <c r="D3" s="14"/>
      <c r="E3" s="14"/>
      <c r="F3" s="14"/>
      <c r="G3" s="14"/>
      <c r="H3" s="14"/>
      <c r="I3" s="14"/>
      <c r="J3" s="14"/>
      <c r="K3" s="14"/>
      <c r="L3" s="14"/>
      <c r="M3" s="14"/>
      <c r="N3" s="14"/>
      <c r="O3" s="14"/>
    </row>
    <row r="4" spans="1:17" ht="25.2" customHeight="1" thickBot="1" x14ac:dyDescent="0.3">
      <c r="A4" s="14"/>
      <c r="B4" s="264" t="s">
        <v>12</v>
      </c>
      <c r="C4" s="264"/>
      <c r="D4" s="264"/>
      <c r="E4" s="264"/>
      <c r="F4" s="264"/>
      <c r="G4" s="264"/>
      <c r="H4" s="264"/>
      <c r="I4" s="264"/>
      <c r="J4" s="264"/>
      <c r="K4" s="264"/>
      <c r="L4" s="264"/>
      <c r="M4" s="264"/>
      <c r="N4" s="264"/>
      <c r="O4" s="264"/>
    </row>
    <row r="5" spans="1:17" ht="80.400000000000006" customHeight="1" thickBot="1" x14ac:dyDescent="0.3">
      <c r="A5" s="14"/>
      <c r="B5" s="265" t="s">
        <v>13</v>
      </c>
      <c r="C5" s="266"/>
      <c r="D5" s="266"/>
      <c r="E5" s="266"/>
      <c r="F5" s="266"/>
      <c r="G5" s="266"/>
      <c r="H5" s="266"/>
      <c r="I5" s="266"/>
      <c r="J5" s="266"/>
      <c r="K5" s="266"/>
      <c r="L5" s="266"/>
      <c r="M5" s="266"/>
      <c r="N5" s="267"/>
      <c r="O5" s="19"/>
    </row>
    <row r="6" spans="1:17" ht="19.2" thickBot="1" x14ac:dyDescent="0.3">
      <c r="A6" s="14"/>
      <c r="B6" s="20"/>
      <c r="C6" s="16"/>
      <c r="D6" s="16"/>
      <c r="E6" s="16"/>
      <c r="F6" s="16"/>
      <c r="G6" s="21"/>
      <c r="H6" s="21"/>
      <c r="I6" s="21"/>
      <c r="J6" s="22"/>
      <c r="K6" s="16"/>
      <c r="L6" s="16"/>
      <c r="M6" s="16"/>
      <c r="N6" s="16"/>
      <c r="O6" s="14"/>
    </row>
    <row r="7" spans="1:17" ht="13.5" customHeight="1" thickTop="1" x14ac:dyDescent="0.25">
      <c r="A7" s="14"/>
      <c r="B7" s="23"/>
      <c r="C7" s="24"/>
      <c r="D7" s="24"/>
      <c r="E7" s="24"/>
      <c r="F7" s="24"/>
      <c r="G7" s="24"/>
      <c r="H7" s="24"/>
      <c r="I7" s="24"/>
      <c r="J7" s="24"/>
      <c r="K7" s="24"/>
      <c r="L7" s="24"/>
      <c r="M7" s="24"/>
      <c r="N7" s="24"/>
      <c r="O7" s="25"/>
    </row>
    <row r="8" spans="1:17" ht="22.8" x14ac:dyDescent="0.25">
      <c r="A8" s="14"/>
      <c r="B8" s="261" t="s">
        <v>14</v>
      </c>
      <c r="C8" s="261"/>
      <c r="D8" s="261"/>
      <c r="E8" s="261"/>
      <c r="F8" s="261"/>
      <c r="G8" s="261"/>
      <c r="H8" s="261"/>
      <c r="I8" s="261"/>
      <c r="J8" s="261"/>
      <c r="K8" s="261"/>
      <c r="L8" s="261"/>
      <c r="M8" s="261"/>
      <c r="N8" s="261"/>
      <c r="O8" s="14"/>
    </row>
    <row r="9" spans="1:17" ht="17.399999999999999" x14ac:dyDescent="0.25">
      <c r="A9" s="14"/>
      <c r="B9" s="26"/>
      <c r="C9" s="27"/>
      <c r="D9" s="27"/>
      <c r="E9" s="27"/>
      <c r="F9" s="27"/>
      <c r="G9" s="27"/>
      <c r="H9" s="27"/>
      <c r="I9" s="27"/>
      <c r="J9" s="27"/>
      <c r="K9" s="27"/>
      <c r="L9" s="27"/>
      <c r="M9" s="27"/>
      <c r="N9" s="27"/>
      <c r="O9" s="14"/>
    </row>
    <row r="10" spans="1:17" ht="47.25" customHeight="1" x14ac:dyDescent="0.25">
      <c r="A10" s="14"/>
      <c r="B10" s="63" t="s">
        <v>15</v>
      </c>
      <c r="C10" s="262" t="s">
        <v>16</v>
      </c>
      <c r="D10" s="262"/>
      <c r="E10" s="262"/>
      <c r="F10" s="262"/>
      <c r="G10" s="262"/>
      <c r="H10" s="262"/>
      <c r="I10" s="262"/>
      <c r="J10" s="262"/>
      <c r="K10" s="262"/>
      <c r="L10" s="262"/>
      <c r="M10" s="262"/>
      <c r="N10" s="262"/>
      <c r="O10" s="28"/>
      <c r="P10" s="29"/>
    </row>
    <row r="11" spans="1:17" ht="35.25" customHeight="1" x14ac:dyDescent="0.25">
      <c r="A11" s="14"/>
      <c r="B11" s="63" t="s">
        <v>15</v>
      </c>
      <c r="C11" s="263" t="s">
        <v>17</v>
      </c>
      <c r="D11" s="263"/>
      <c r="E11" s="263"/>
      <c r="F11" s="263"/>
      <c r="G11" s="263"/>
      <c r="H11" s="263"/>
      <c r="I11" s="263"/>
      <c r="J11" s="263"/>
      <c r="K11" s="263"/>
      <c r="L11" s="263"/>
      <c r="M11" s="263"/>
      <c r="N11" s="263"/>
      <c r="O11" s="30"/>
      <c r="P11" s="25"/>
    </row>
    <row r="12" spans="1:17" ht="34.950000000000003" customHeight="1" x14ac:dyDescent="0.25">
      <c r="A12" s="14"/>
      <c r="B12" s="63" t="s">
        <v>15</v>
      </c>
      <c r="C12" s="263" t="s">
        <v>18</v>
      </c>
      <c r="D12" s="263"/>
      <c r="E12" s="263"/>
      <c r="F12" s="263"/>
      <c r="G12" s="263"/>
      <c r="H12" s="263"/>
      <c r="I12" s="263"/>
      <c r="J12" s="263"/>
      <c r="K12" s="263"/>
      <c r="L12" s="263"/>
      <c r="M12" s="263"/>
      <c r="N12" s="263"/>
      <c r="O12" s="28"/>
      <c r="P12" s="25"/>
    </row>
    <row r="13" spans="1:17" ht="33.6" customHeight="1" x14ac:dyDescent="0.25">
      <c r="A13" s="14"/>
      <c r="B13" s="63" t="s">
        <v>15</v>
      </c>
      <c r="C13" s="263" t="s">
        <v>19</v>
      </c>
      <c r="D13" s="263"/>
      <c r="E13" s="263"/>
      <c r="F13" s="263"/>
      <c r="G13" s="263"/>
      <c r="H13" s="263"/>
      <c r="I13" s="263"/>
      <c r="J13" s="263"/>
      <c r="K13" s="263"/>
      <c r="L13" s="263"/>
      <c r="M13" s="263"/>
      <c r="N13" s="263"/>
      <c r="O13" s="14"/>
      <c r="P13" s="25"/>
    </row>
    <row r="14" spans="1:17" ht="24" customHeight="1" x14ac:dyDescent="0.25">
      <c r="A14" s="14"/>
      <c r="B14" s="63" t="s">
        <v>15</v>
      </c>
      <c r="C14" s="268" t="s">
        <v>20</v>
      </c>
      <c r="D14" s="268"/>
      <c r="E14" s="268"/>
      <c r="F14" s="268"/>
      <c r="G14" s="268"/>
      <c r="H14" s="268"/>
      <c r="I14" s="268"/>
      <c r="J14" s="268"/>
      <c r="K14" s="268"/>
      <c r="L14" s="268"/>
      <c r="M14" s="268"/>
      <c r="N14" s="268"/>
      <c r="O14" s="24"/>
      <c r="P14" s="25"/>
    </row>
    <row r="15" spans="1:17" ht="27.15" customHeight="1" thickBot="1" x14ac:dyDescent="0.3">
      <c r="A15" s="14"/>
      <c r="B15" s="63" t="s">
        <v>15</v>
      </c>
      <c r="C15" s="258" t="s">
        <v>21</v>
      </c>
      <c r="D15" s="258"/>
      <c r="E15" s="258"/>
      <c r="F15" s="258"/>
      <c r="G15" s="258"/>
      <c r="H15" s="258"/>
      <c r="I15" s="258"/>
      <c r="J15" s="258"/>
      <c r="K15" s="258"/>
      <c r="L15" s="258"/>
      <c r="M15" s="258"/>
      <c r="N15" s="258"/>
      <c r="O15" s="28"/>
      <c r="P15" s="25"/>
    </row>
    <row r="16" spans="1:17" x14ac:dyDescent="0.25">
      <c r="A16" s="14"/>
      <c r="B16" s="63"/>
      <c r="C16" s="27"/>
      <c r="D16" s="27"/>
      <c r="E16" s="27"/>
      <c r="F16" s="27"/>
      <c r="G16" s="27"/>
      <c r="H16" s="27"/>
      <c r="I16" s="27"/>
      <c r="J16" s="27"/>
      <c r="K16" s="27"/>
      <c r="L16" s="27"/>
      <c r="M16" s="27"/>
      <c r="N16" s="27"/>
      <c r="O16" s="14"/>
      <c r="P16" s="14"/>
      <c r="Q16" s="14"/>
    </row>
    <row r="17" spans="1:17" ht="14.4" x14ac:dyDescent="0.25">
      <c r="A17" s="14"/>
      <c r="B17" s="63" t="s">
        <v>15</v>
      </c>
      <c r="C17" s="259" t="s">
        <v>22</v>
      </c>
      <c r="D17" s="259"/>
      <c r="E17" s="259"/>
      <c r="F17" s="259"/>
      <c r="G17" s="259"/>
      <c r="H17" s="259"/>
      <c r="I17" s="259"/>
      <c r="J17" s="259"/>
      <c r="K17" s="259"/>
      <c r="L17" s="259"/>
      <c r="M17" s="259"/>
      <c r="N17" s="259"/>
      <c r="O17" s="14"/>
      <c r="P17" s="14"/>
      <c r="Q17" s="14"/>
    </row>
    <row r="18" spans="1:17" ht="14.4" x14ac:dyDescent="0.25">
      <c r="A18" s="14"/>
      <c r="B18" s="63"/>
      <c r="C18" s="260"/>
      <c r="D18" s="260"/>
      <c r="E18" s="260"/>
      <c r="F18" s="260"/>
      <c r="G18" s="260"/>
      <c r="H18" s="260"/>
      <c r="I18" s="260"/>
      <c r="J18" s="260"/>
      <c r="K18" s="260"/>
      <c r="L18" s="260"/>
      <c r="M18" s="260"/>
      <c r="N18" s="260"/>
      <c r="O18" s="14"/>
      <c r="P18" s="14"/>
      <c r="Q18" s="14"/>
    </row>
    <row r="19" spans="1:17" x14ac:dyDescent="0.25">
      <c r="A19" s="14"/>
      <c r="B19" s="23"/>
      <c r="C19" s="14"/>
      <c r="D19" s="14"/>
      <c r="E19" s="14"/>
      <c r="F19" s="14"/>
      <c r="G19" s="14"/>
      <c r="H19" s="14"/>
      <c r="I19" s="14"/>
      <c r="J19" s="14"/>
      <c r="K19" s="14"/>
      <c r="L19" s="14"/>
      <c r="M19" s="14"/>
      <c r="N19" s="14"/>
      <c r="O19" s="14"/>
      <c r="P19" s="14"/>
      <c r="Q19" s="14"/>
    </row>
    <row r="20" spans="1:17" ht="22.8" x14ac:dyDescent="0.25">
      <c r="A20" s="14"/>
      <c r="B20" s="261" t="s">
        <v>23</v>
      </c>
      <c r="C20" s="261"/>
      <c r="D20" s="261"/>
      <c r="E20" s="261"/>
      <c r="F20" s="261"/>
      <c r="G20" s="261"/>
      <c r="H20" s="261"/>
      <c r="I20" s="261"/>
      <c r="J20" s="261"/>
      <c r="K20" s="261"/>
      <c r="L20" s="261"/>
      <c r="M20" s="261"/>
      <c r="N20" s="261"/>
      <c r="O20" s="14"/>
      <c r="P20" s="14"/>
      <c r="Q20" s="14"/>
    </row>
    <row r="21" spans="1:17" x14ac:dyDescent="0.25">
      <c r="A21" s="14"/>
      <c r="B21" s="23"/>
      <c r="C21" s="14"/>
      <c r="D21" s="14"/>
      <c r="E21" s="14"/>
      <c r="F21" s="14"/>
      <c r="G21" s="14"/>
      <c r="H21" s="14"/>
      <c r="I21" s="14"/>
      <c r="J21" s="14"/>
      <c r="K21" s="14"/>
      <c r="L21" s="14"/>
      <c r="M21" s="14"/>
      <c r="N21" s="14"/>
      <c r="O21" s="14"/>
      <c r="P21" s="14"/>
      <c r="Q21" s="14"/>
    </row>
    <row r="22" spans="1:17" ht="82.2" customHeight="1" x14ac:dyDescent="0.25">
      <c r="B22" s="63" t="s">
        <v>15</v>
      </c>
      <c r="C22" s="262" t="s">
        <v>24</v>
      </c>
      <c r="D22" s="262"/>
      <c r="E22" s="262"/>
      <c r="F22" s="262"/>
      <c r="G22" s="262"/>
      <c r="H22" s="262"/>
      <c r="I22" s="262"/>
      <c r="J22" s="262"/>
      <c r="K22" s="262"/>
      <c r="L22" s="262"/>
      <c r="M22" s="262"/>
      <c r="N22" s="262"/>
    </row>
    <row r="23" spans="1:17" x14ac:dyDescent="0.25">
      <c r="B23" s="63"/>
      <c r="C23" s="262"/>
      <c r="D23" s="262"/>
      <c r="E23" s="262"/>
      <c r="F23" s="262"/>
      <c r="G23" s="262"/>
      <c r="H23" s="262"/>
      <c r="I23" s="262"/>
      <c r="J23" s="262"/>
      <c r="K23" s="262"/>
      <c r="L23" s="262"/>
      <c r="M23" s="262"/>
      <c r="N23" s="262"/>
    </row>
    <row r="24" spans="1:17" x14ac:dyDescent="0.25">
      <c r="B24" s="63"/>
      <c r="C24" s="262"/>
      <c r="D24" s="262"/>
      <c r="E24" s="262"/>
      <c r="F24" s="262"/>
      <c r="G24" s="262"/>
      <c r="H24" s="262"/>
      <c r="I24" s="262"/>
      <c r="J24" s="262"/>
      <c r="K24" s="262"/>
      <c r="L24" s="262"/>
      <c r="M24" s="262"/>
      <c r="N24" s="262"/>
    </row>
    <row r="27" spans="1:17" ht="31.5" customHeight="1" x14ac:dyDescent="0.25"/>
    <row r="32" spans="1:17" x14ac:dyDescent="0.25">
      <c r="B32" s="63"/>
      <c r="C32" s="263"/>
      <c r="D32" s="263"/>
      <c r="E32" s="263"/>
      <c r="F32" s="263"/>
      <c r="G32" s="263"/>
      <c r="H32" s="263"/>
      <c r="I32" s="263"/>
      <c r="J32" s="263"/>
      <c r="K32" s="263"/>
      <c r="L32" s="263"/>
      <c r="M32" s="263"/>
      <c r="N32" s="263"/>
    </row>
    <row r="42" spans="2:14" x14ac:dyDescent="0.25">
      <c r="B42" s="63"/>
      <c r="C42" s="263"/>
      <c r="D42" s="263"/>
      <c r="E42" s="263"/>
      <c r="F42" s="263"/>
      <c r="G42" s="263"/>
      <c r="H42" s="263"/>
      <c r="I42" s="263"/>
      <c r="J42" s="263"/>
      <c r="K42" s="263"/>
      <c r="L42" s="263"/>
      <c r="M42" s="263"/>
      <c r="N42" s="263"/>
    </row>
    <row r="43" spans="2:14" ht="49.35" customHeight="1" x14ac:dyDescent="0.25"/>
  </sheetData>
  <sheetProtection selectLockedCells="1"/>
  <mergeCells count="19">
    <mergeCell ref="C42:N42"/>
    <mergeCell ref="B20:N20"/>
    <mergeCell ref="C22:N22"/>
    <mergeCell ref="C23:N23"/>
    <mergeCell ref="C32:N32"/>
    <mergeCell ref="C24:N24"/>
    <mergeCell ref="B4:O4"/>
    <mergeCell ref="B5:N5"/>
    <mergeCell ref="C14:N14"/>
    <mergeCell ref="A2:I2"/>
    <mergeCell ref="J2:N2"/>
    <mergeCell ref="C15:N15"/>
    <mergeCell ref="C17:N17"/>
    <mergeCell ref="C18:N18"/>
    <mergeCell ref="B8:N8"/>
    <mergeCell ref="C10:N10"/>
    <mergeCell ref="C11:N11"/>
    <mergeCell ref="C12:N12"/>
    <mergeCell ref="C13:N13"/>
  </mergeCells>
  <printOptions horizontalCentered="1"/>
  <pageMargins left="0.31496062992125984" right="0.31496062992125984" top="0.35433070866141736" bottom="0.15748031496062992" header="0.31496062992125984" footer="0.11811023622047245"/>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B1:X160"/>
  <sheetViews>
    <sheetView showGridLines="0" topLeftCell="A53" zoomScale="85" zoomScaleNormal="85" workbookViewId="0">
      <selection activeCell="F66" sqref="F66:J66"/>
    </sheetView>
  </sheetViews>
  <sheetFormatPr defaultRowHeight="13.8" x14ac:dyDescent="0.25"/>
  <cols>
    <col min="1" max="1" width="2.3984375" customWidth="1"/>
    <col min="5" max="5" width="13" bestFit="1" customWidth="1"/>
    <col min="10" max="10" width="17" customWidth="1"/>
    <col min="11" max="11" width="19.8984375" customWidth="1"/>
    <col min="18" max="18" width="21" customWidth="1"/>
  </cols>
  <sheetData>
    <row r="1" spans="2:24" ht="14.4" thickBot="1" x14ac:dyDescent="0.3">
      <c r="J1" s="11"/>
      <c r="K1" s="11"/>
      <c r="L1" s="11"/>
      <c r="M1" s="11"/>
      <c r="N1" s="11"/>
      <c r="O1" s="11"/>
      <c r="P1" s="11"/>
      <c r="Q1" s="11"/>
      <c r="R1" s="11"/>
    </row>
    <row r="2" spans="2:24" ht="17.25" customHeight="1" thickTop="1" x14ac:dyDescent="0.3">
      <c r="B2" s="5"/>
      <c r="C2" s="6"/>
      <c r="D2" s="7"/>
      <c r="E2" s="8"/>
      <c r="F2" s="9"/>
      <c r="G2" s="9"/>
      <c r="H2" s="10"/>
      <c r="I2" s="9"/>
      <c r="J2" s="1"/>
    </row>
    <row r="3" spans="2:24" ht="28.2" x14ac:dyDescent="0.25">
      <c r="B3" s="66" t="s">
        <v>25</v>
      </c>
    </row>
    <row r="4" spans="2:24" ht="28.2" x14ac:dyDescent="0.25">
      <c r="B4" s="66"/>
    </row>
    <row r="5" spans="2:24" ht="31.95" customHeight="1" thickBot="1" x14ac:dyDescent="0.3">
      <c r="B5" s="269" t="s">
        <v>26</v>
      </c>
      <c r="C5" s="269"/>
      <c r="D5" s="269"/>
      <c r="E5" s="269"/>
      <c r="F5" s="269"/>
      <c r="G5" s="269"/>
      <c r="H5" s="269"/>
      <c r="I5" s="269"/>
      <c r="J5" s="303" t="s">
        <v>174</v>
      </c>
      <c r="K5" s="303"/>
      <c r="L5" s="303"/>
      <c r="M5" s="303"/>
      <c r="N5" s="303"/>
      <c r="O5" s="303"/>
      <c r="P5" s="303"/>
      <c r="Q5" s="303"/>
      <c r="R5" s="303"/>
      <c r="S5" t="s">
        <v>173</v>
      </c>
    </row>
    <row r="6" spans="2:24" ht="25.2" customHeight="1" thickBot="1" x14ac:dyDescent="0.3">
      <c r="B6" s="302" t="s">
        <v>27</v>
      </c>
      <c r="C6" s="302"/>
      <c r="D6" s="302"/>
      <c r="E6" s="302"/>
      <c r="F6" s="302"/>
      <c r="G6" s="302"/>
      <c r="H6" s="302"/>
      <c r="I6" s="302"/>
      <c r="J6" s="304" t="s">
        <v>172</v>
      </c>
      <c r="K6" s="304"/>
      <c r="L6" s="304"/>
      <c r="M6" s="304"/>
      <c r="N6" s="304"/>
      <c r="O6" s="304"/>
      <c r="P6" s="304"/>
      <c r="Q6" s="304"/>
      <c r="R6" s="304"/>
    </row>
    <row r="7" spans="2:24" ht="28.8" thickBot="1" x14ac:dyDescent="0.3">
      <c r="B7" s="66"/>
    </row>
    <row r="8" spans="2:24" ht="27.75" customHeight="1" x14ac:dyDescent="0.25">
      <c r="B8" s="411" t="s">
        <v>28</v>
      </c>
      <c r="C8" s="412"/>
      <c r="D8" s="412"/>
      <c r="E8" s="412"/>
      <c r="F8" s="412"/>
      <c r="G8" s="412"/>
      <c r="H8" s="412"/>
      <c r="I8" s="412"/>
      <c r="J8" s="412"/>
      <c r="K8" s="412"/>
      <c r="L8" s="412"/>
      <c r="M8" s="412"/>
      <c r="N8" s="412"/>
      <c r="O8" s="412"/>
      <c r="P8" s="412"/>
      <c r="Q8" s="412"/>
      <c r="R8" s="413"/>
    </row>
    <row r="9" spans="2:24" ht="27.75" customHeight="1" x14ac:dyDescent="0.25">
      <c r="B9" s="414"/>
      <c r="C9" s="415"/>
      <c r="D9" s="415"/>
      <c r="E9" s="415"/>
      <c r="F9" s="415"/>
      <c r="G9" s="415"/>
      <c r="H9" s="415"/>
      <c r="I9" s="415"/>
      <c r="J9" s="415"/>
      <c r="K9" s="415"/>
      <c r="L9" s="415"/>
      <c r="M9" s="415"/>
      <c r="N9" s="415"/>
      <c r="O9" s="415"/>
      <c r="P9" s="415"/>
      <c r="Q9" s="415"/>
      <c r="R9" s="416"/>
    </row>
    <row r="10" spans="2:24" ht="15" customHeight="1" x14ac:dyDescent="0.25">
      <c r="B10" s="417" t="s">
        <v>29</v>
      </c>
      <c r="C10" s="418"/>
      <c r="D10" s="418"/>
      <c r="E10" s="418"/>
      <c r="F10" s="418"/>
      <c r="G10" s="418"/>
      <c r="H10" s="418"/>
      <c r="I10" s="418"/>
      <c r="J10" s="418"/>
      <c r="K10" s="418"/>
      <c r="L10" s="418"/>
      <c r="M10" s="418"/>
      <c r="N10" s="418"/>
      <c r="O10" s="418"/>
      <c r="P10" s="418"/>
      <c r="Q10" s="418"/>
      <c r="R10" s="419"/>
    </row>
    <row r="11" spans="2:24" ht="15" customHeight="1" x14ac:dyDescent="0.25">
      <c r="B11" s="417" t="s">
        <v>30</v>
      </c>
      <c r="C11" s="418"/>
      <c r="D11" s="418"/>
      <c r="E11" s="418"/>
      <c r="F11" s="418"/>
      <c r="G11" s="418"/>
      <c r="H11" s="418"/>
      <c r="I11" s="418"/>
      <c r="J11" s="418"/>
      <c r="K11" s="418"/>
      <c r="L11" s="418"/>
      <c r="M11" s="418"/>
      <c r="N11" s="418"/>
      <c r="O11" s="418"/>
      <c r="P11" s="418"/>
      <c r="Q11" s="418"/>
      <c r="R11" s="419"/>
    </row>
    <row r="12" spans="2:24" ht="14.4" thickBot="1" x14ac:dyDescent="0.3">
      <c r="B12" s="456"/>
      <c r="C12" s="457"/>
      <c r="D12" s="457"/>
      <c r="E12" s="457"/>
      <c r="F12" s="457"/>
      <c r="G12" s="457"/>
      <c r="H12" s="457"/>
      <c r="I12" s="457"/>
      <c r="J12" s="457"/>
      <c r="K12" s="457"/>
      <c r="L12" s="457"/>
      <c r="M12" s="457"/>
      <c r="N12" s="457"/>
      <c r="O12" s="457"/>
      <c r="P12" s="457"/>
      <c r="Q12" s="457"/>
      <c r="R12" s="458"/>
    </row>
    <row r="13" spans="2:24" ht="14.4" thickBot="1" x14ac:dyDescent="0.3">
      <c r="B13" s="13"/>
      <c r="C13" s="13"/>
      <c r="D13" s="13"/>
      <c r="E13" s="13"/>
      <c r="F13" s="13"/>
      <c r="G13" s="13"/>
      <c r="H13" s="13"/>
      <c r="I13" s="13"/>
      <c r="J13" s="13"/>
      <c r="K13" s="13"/>
      <c r="L13" s="13"/>
      <c r="M13" s="13"/>
    </row>
    <row r="14" spans="2:24" ht="15" customHeight="1" x14ac:dyDescent="0.25">
      <c r="B14" s="459" t="s">
        <v>31</v>
      </c>
      <c r="C14" s="460"/>
      <c r="D14" s="460"/>
      <c r="E14" s="460"/>
      <c r="F14" s="460"/>
      <c r="G14" s="460"/>
      <c r="H14" s="460"/>
      <c r="I14" s="460"/>
      <c r="J14" s="461"/>
      <c r="K14" s="465" t="s">
        <v>32</v>
      </c>
      <c r="L14" s="466"/>
      <c r="M14" s="466"/>
      <c r="N14" s="466"/>
      <c r="O14" s="466"/>
      <c r="P14" s="466"/>
      <c r="Q14" s="466"/>
      <c r="R14" s="467"/>
      <c r="S14" s="67"/>
      <c r="T14" s="67"/>
      <c r="U14" s="67"/>
      <c r="V14" s="67"/>
      <c r="W14" s="67"/>
      <c r="X14" s="67"/>
    </row>
    <row r="15" spans="2:24" ht="15" customHeight="1" x14ac:dyDescent="0.25">
      <c r="B15" s="356"/>
      <c r="C15" s="306"/>
      <c r="D15" s="306"/>
      <c r="E15" s="306"/>
      <c r="F15" s="306"/>
      <c r="G15" s="306"/>
      <c r="H15" s="306"/>
      <c r="I15" s="306"/>
      <c r="J15" s="307"/>
      <c r="K15" s="468"/>
      <c r="L15" s="469"/>
      <c r="M15" s="469"/>
      <c r="N15" s="469"/>
      <c r="O15" s="469"/>
      <c r="P15" s="469"/>
      <c r="Q15" s="469"/>
      <c r="R15" s="470"/>
      <c r="S15" s="67"/>
      <c r="T15" s="67"/>
      <c r="U15" s="67"/>
      <c r="V15" s="67"/>
      <c r="W15" s="67"/>
      <c r="X15" s="67"/>
    </row>
    <row r="16" spans="2:24" ht="15" customHeight="1" thickBot="1" x14ac:dyDescent="0.3">
      <c r="B16" s="462"/>
      <c r="C16" s="463"/>
      <c r="D16" s="463"/>
      <c r="E16" s="463"/>
      <c r="F16" s="463"/>
      <c r="G16" s="463"/>
      <c r="H16" s="463"/>
      <c r="I16" s="463"/>
      <c r="J16" s="464"/>
      <c r="K16" s="471"/>
      <c r="L16" s="472"/>
      <c r="M16" s="472"/>
      <c r="N16" s="472"/>
      <c r="O16" s="472"/>
      <c r="P16" s="472"/>
      <c r="Q16" s="472"/>
      <c r="R16" s="473"/>
      <c r="S16" s="67"/>
      <c r="T16" s="67"/>
      <c r="U16" s="67"/>
      <c r="V16" s="67"/>
      <c r="W16" s="67"/>
      <c r="X16" s="67"/>
    </row>
    <row r="17" spans="2:18" ht="30" customHeight="1" thickBot="1" x14ac:dyDescent="0.3">
      <c r="B17" s="474" t="s">
        <v>33</v>
      </c>
      <c r="C17" s="475"/>
      <c r="D17" s="475"/>
      <c r="E17" s="475"/>
      <c r="F17" s="475"/>
      <c r="G17" s="475"/>
      <c r="H17" s="475"/>
      <c r="I17" s="475"/>
      <c r="J17" s="476"/>
      <c r="K17" s="477"/>
      <c r="L17" s="478"/>
      <c r="M17" s="478"/>
      <c r="N17" s="478"/>
      <c r="O17" s="478"/>
      <c r="P17" s="478"/>
      <c r="Q17" s="478"/>
      <c r="R17" s="479"/>
    </row>
    <row r="18" spans="2:18" ht="55.5" customHeight="1" x14ac:dyDescent="0.25">
      <c r="B18" s="446" t="s">
        <v>175</v>
      </c>
      <c r="C18" s="446"/>
      <c r="D18" s="446"/>
      <c r="E18" s="446"/>
      <c r="F18" s="446"/>
      <c r="G18" s="446"/>
      <c r="H18" s="446"/>
      <c r="I18" s="446"/>
      <c r="J18" s="447"/>
      <c r="K18" s="364" t="s">
        <v>34</v>
      </c>
      <c r="L18" s="387"/>
      <c r="M18" s="387"/>
      <c r="N18" s="387"/>
      <c r="O18" s="387"/>
      <c r="P18" s="387"/>
      <c r="Q18" s="387"/>
      <c r="R18" s="388"/>
    </row>
    <row r="19" spans="2:18" ht="24.75" customHeight="1" x14ac:dyDescent="0.25">
      <c r="B19" s="446"/>
      <c r="C19" s="446"/>
      <c r="D19" s="446"/>
      <c r="E19" s="446"/>
      <c r="F19" s="446"/>
      <c r="G19" s="446"/>
      <c r="H19" s="446"/>
      <c r="I19" s="446"/>
      <c r="J19" s="447"/>
      <c r="K19" s="420"/>
      <c r="L19" s="389"/>
      <c r="M19" s="389"/>
      <c r="N19" s="389"/>
      <c r="O19" s="389"/>
      <c r="P19" s="389"/>
      <c r="Q19" s="389"/>
      <c r="R19" s="390"/>
    </row>
    <row r="20" spans="2:18" ht="18" customHeight="1" x14ac:dyDescent="0.25">
      <c r="B20" s="446"/>
      <c r="C20" s="446"/>
      <c r="D20" s="446"/>
      <c r="E20" s="446"/>
      <c r="F20" s="446"/>
      <c r="G20" s="446"/>
      <c r="H20" s="446"/>
      <c r="I20" s="446"/>
      <c r="J20" s="447"/>
      <c r="K20" s="420"/>
      <c r="L20" s="389"/>
      <c r="M20" s="389"/>
      <c r="N20" s="389"/>
      <c r="O20" s="389"/>
      <c r="P20" s="389"/>
      <c r="Q20" s="389"/>
      <c r="R20" s="390"/>
    </row>
    <row r="21" spans="2:18" x14ac:dyDescent="0.25">
      <c r="B21" s="446"/>
      <c r="C21" s="446"/>
      <c r="D21" s="446"/>
      <c r="E21" s="446"/>
      <c r="F21" s="446"/>
      <c r="G21" s="446"/>
      <c r="H21" s="446"/>
      <c r="I21" s="446"/>
      <c r="J21" s="447"/>
      <c r="K21" s="420"/>
      <c r="L21" s="389"/>
      <c r="M21" s="389"/>
      <c r="N21" s="389"/>
      <c r="O21" s="389"/>
      <c r="P21" s="389"/>
      <c r="Q21" s="389"/>
      <c r="R21" s="390"/>
    </row>
    <row r="22" spans="2:18" ht="18.600000000000001" customHeight="1" thickBot="1" x14ac:dyDescent="0.3">
      <c r="B22" s="446"/>
      <c r="C22" s="446"/>
      <c r="D22" s="446"/>
      <c r="E22" s="446"/>
      <c r="F22" s="446"/>
      <c r="G22" s="446"/>
      <c r="H22" s="446"/>
      <c r="I22" s="446"/>
      <c r="J22" s="447"/>
      <c r="K22" s="420"/>
      <c r="L22" s="389"/>
      <c r="M22" s="389"/>
      <c r="N22" s="389"/>
      <c r="O22" s="389"/>
      <c r="P22" s="389"/>
      <c r="Q22" s="389"/>
      <c r="R22" s="390"/>
    </row>
    <row r="23" spans="2:18" ht="15" hidden="1" customHeight="1" thickBot="1" x14ac:dyDescent="0.3">
      <c r="B23" s="212"/>
      <c r="C23" s="213"/>
      <c r="D23" s="213"/>
      <c r="E23" s="213"/>
      <c r="F23" s="213"/>
      <c r="G23" s="213"/>
      <c r="H23" s="213"/>
      <c r="I23" s="213"/>
      <c r="J23" s="214"/>
      <c r="K23" s="420"/>
      <c r="L23" s="389"/>
      <c r="M23" s="389"/>
      <c r="N23" s="389"/>
      <c r="O23" s="389"/>
      <c r="P23" s="389"/>
      <c r="Q23" s="389"/>
      <c r="R23" s="390"/>
    </row>
    <row r="24" spans="2:18" ht="15" hidden="1" customHeight="1" thickBot="1" x14ac:dyDescent="0.3">
      <c r="B24" s="212"/>
      <c r="C24" s="213"/>
      <c r="D24" s="213"/>
      <c r="E24" s="213"/>
      <c r="F24" s="213"/>
      <c r="G24" s="213"/>
      <c r="H24" s="213"/>
      <c r="I24" s="213"/>
      <c r="J24" s="214"/>
      <c r="K24" s="420"/>
      <c r="L24" s="389"/>
      <c r="M24" s="389"/>
      <c r="N24" s="389"/>
      <c r="O24" s="389"/>
      <c r="P24" s="389"/>
      <c r="Q24" s="389"/>
      <c r="R24" s="390"/>
    </row>
    <row r="25" spans="2:18" ht="15" hidden="1" customHeight="1" thickBot="1" x14ac:dyDescent="0.3">
      <c r="B25" s="212"/>
      <c r="C25" s="213"/>
      <c r="D25" s="213"/>
      <c r="E25" s="213"/>
      <c r="F25" s="213"/>
      <c r="G25" s="213"/>
      <c r="H25" s="213"/>
      <c r="I25" s="213"/>
      <c r="J25" s="214"/>
      <c r="K25" s="420"/>
      <c r="L25" s="389"/>
      <c r="M25" s="389"/>
      <c r="N25" s="389"/>
      <c r="O25" s="389"/>
      <c r="P25" s="389"/>
      <c r="Q25" s="389"/>
      <c r="R25" s="390"/>
    </row>
    <row r="26" spans="2:18" ht="15" hidden="1" customHeight="1" thickBot="1" x14ac:dyDescent="0.3">
      <c r="B26" s="212"/>
      <c r="C26" s="213"/>
      <c r="D26" s="213"/>
      <c r="E26" s="213"/>
      <c r="F26" s="213"/>
      <c r="G26" s="213"/>
      <c r="H26" s="213"/>
      <c r="I26" s="213"/>
      <c r="J26" s="214"/>
      <c r="K26" s="420"/>
      <c r="L26" s="389"/>
      <c r="M26" s="389"/>
      <c r="N26" s="389"/>
      <c r="O26" s="389"/>
      <c r="P26" s="389"/>
      <c r="Q26" s="389"/>
      <c r="R26" s="390"/>
    </row>
    <row r="27" spans="2:18" ht="15" hidden="1" customHeight="1" thickBot="1" x14ac:dyDescent="0.3">
      <c r="B27" s="212"/>
      <c r="C27" s="213"/>
      <c r="D27" s="213"/>
      <c r="E27" s="213"/>
      <c r="F27" s="213"/>
      <c r="G27" s="213"/>
      <c r="H27" s="213"/>
      <c r="I27" s="213"/>
      <c r="J27" s="214"/>
      <c r="K27" s="420"/>
      <c r="L27" s="389"/>
      <c r="M27" s="389"/>
      <c r="N27" s="389"/>
      <c r="O27" s="389"/>
      <c r="P27" s="389"/>
      <c r="Q27" s="389"/>
      <c r="R27" s="390"/>
    </row>
    <row r="28" spans="2:18" ht="15" hidden="1" customHeight="1" thickBot="1" x14ac:dyDescent="0.3">
      <c r="B28" s="212"/>
      <c r="C28" s="213"/>
      <c r="D28" s="213"/>
      <c r="E28" s="213"/>
      <c r="F28" s="213"/>
      <c r="G28" s="213"/>
      <c r="H28" s="213"/>
      <c r="I28" s="213"/>
      <c r="J28" s="214"/>
      <c r="K28" s="420"/>
      <c r="L28" s="389"/>
      <c r="M28" s="389"/>
      <c r="N28" s="389"/>
      <c r="O28" s="389"/>
      <c r="P28" s="389"/>
      <c r="Q28" s="389"/>
      <c r="R28" s="390"/>
    </row>
    <row r="29" spans="2:18" ht="15" hidden="1" customHeight="1" thickBot="1" x14ac:dyDescent="0.3">
      <c r="B29" s="212"/>
      <c r="C29" s="213"/>
      <c r="D29" s="213"/>
      <c r="E29" s="213"/>
      <c r="F29" s="213"/>
      <c r="G29" s="213"/>
      <c r="H29" s="213"/>
      <c r="I29" s="213"/>
      <c r="J29" s="214"/>
      <c r="K29" s="420"/>
      <c r="L29" s="389"/>
      <c r="M29" s="389"/>
      <c r="N29" s="389"/>
      <c r="O29" s="389"/>
      <c r="P29" s="389"/>
      <c r="Q29" s="389"/>
      <c r="R29" s="390"/>
    </row>
    <row r="30" spans="2:18" ht="15" hidden="1" customHeight="1" thickBot="1" x14ac:dyDescent="0.3">
      <c r="B30" s="212"/>
      <c r="C30" s="213"/>
      <c r="D30" s="213"/>
      <c r="E30" s="213"/>
      <c r="F30" s="213"/>
      <c r="G30" s="213"/>
      <c r="H30" s="213"/>
      <c r="I30" s="213"/>
      <c r="J30" s="214"/>
      <c r="K30" s="420"/>
      <c r="L30" s="389"/>
      <c r="M30" s="389"/>
      <c r="N30" s="389"/>
      <c r="O30" s="389"/>
      <c r="P30" s="389"/>
      <c r="Q30" s="389"/>
      <c r="R30" s="390"/>
    </row>
    <row r="31" spans="2:18" ht="15" hidden="1" customHeight="1" thickBot="1" x14ac:dyDescent="0.3">
      <c r="B31" s="212"/>
      <c r="C31" s="213"/>
      <c r="D31" s="213"/>
      <c r="E31" s="213"/>
      <c r="F31" s="213"/>
      <c r="G31" s="213"/>
      <c r="H31" s="213"/>
      <c r="I31" s="213"/>
      <c r="J31" s="214"/>
      <c r="K31" s="420"/>
      <c r="L31" s="389"/>
      <c r="M31" s="389"/>
      <c r="N31" s="389"/>
      <c r="O31" s="389"/>
      <c r="P31" s="389"/>
      <c r="Q31" s="389"/>
      <c r="R31" s="390"/>
    </row>
    <row r="32" spans="2:18" ht="15" hidden="1" customHeight="1" thickBot="1" x14ac:dyDescent="0.3">
      <c r="B32" s="212"/>
      <c r="C32" s="213"/>
      <c r="D32" s="213"/>
      <c r="E32" s="213"/>
      <c r="F32" s="213"/>
      <c r="G32" s="213"/>
      <c r="H32" s="213"/>
      <c r="I32" s="213"/>
      <c r="J32" s="214"/>
      <c r="K32" s="420"/>
      <c r="L32" s="389"/>
      <c r="M32" s="389"/>
      <c r="N32" s="389"/>
      <c r="O32" s="389"/>
      <c r="P32" s="389"/>
      <c r="Q32" s="389"/>
      <c r="R32" s="390"/>
    </row>
    <row r="33" spans="2:18" ht="15" hidden="1" customHeight="1" thickBot="1" x14ac:dyDescent="0.3">
      <c r="B33" s="212"/>
      <c r="C33" s="213"/>
      <c r="D33" s="213"/>
      <c r="E33" s="213"/>
      <c r="F33" s="213"/>
      <c r="G33" s="213"/>
      <c r="H33" s="213"/>
      <c r="I33" s="213"/>
      <c r="J33" s="214"/>
      <c r="K33" s="420"/>
      <c r="L33" s="389"/>
      <c r="M33" s="389"/>
      <c r="N33" s="389"/>
      <c r="O33" s="389"/>
      <c r="P33" s="389"/>
      <c r="Q33" s="389"/>
      <c r="R33" s="390"/>
    </row>
    <row r="34" spans="2:18" ht="15" hidden="1" customHeight="1" thickBot="1" x14ac:dyDescent="0.3">
      <c r="B34" s="212"/>
      <c r="C34" s="213"/>
      <c r="D34" s="213"/>
      <c r="E34" s="213"/>
      <c r="F34" s="213"/>
      <c r="G34" s="213"/>
      <c r="H34" s="213"/>
      <c r="I34" s="213"/>
      <c r="J34" s="214"/>
      <c r="K34" s="420"/>
      <c r="L34" s="389"/>
      <c r="M34" s="389"/>
      <c r="N34" s="389"/>
      <c r="O34" s="389"/>
      <c r="P34" s="389"/>
      <c r="Q34" s="389"/>
      <c r="R34" s="390"/>
    </row>
    <row r="35" spans="2:18" ht="15" hidden="1" customHeight="1" thickBot="1" x14ac:dyDescent="0.3">
      <c r="B35" s="212"/>
      <c r="C35" s="213"/>
      <c r="D35" s="213"/>
      <c r="E35" s="213"/>
      <c r="F35" s="213"/>
      <c r="G35" s="213"/>
      <c r="H35" s="213"/>
      <c r="I35" s="213"/>
      <c r="J35" s="214"/>
      <c r="K35" s="420"/>
      <c r="L35" s="389"/>
      <c r="M35" s="389"/>
      <c r="N35" s="389"/>
      <c r="O35" s="389"/>
      <c r="P35" s="389"/>
      <c r="Q35" s="389"/>
      <c r="R35" s="390"/>
    </row>
    <row r="36" spans="2:18" ht="15" hidden="1" customHeight="1" thickBot="1" x14ac:dyDescent="0.3">
      <c r="B36" s="215"/>
      <c r="C36" s="216"/>
      <c r="D36" s="216"/>
      <c r="E36" s="216"/>
      <c r="F36" s="216"/>
      <c r="G36" s="216"/>
      <c r="H36" s="216"/>
      <c r="I36" s="216"/>
      <c r="J36" s="217"/>
      <c r="K36" s="421"/>
      <c r="L36" s="391"/>
      <c r="M36" s="391"/>
      <c r="N36" s="391"/>
      <c r="O36" s="391"/>
      <c r="P36" s="391"/>
      <c r="Q36" s="391"/>
      <c r="R36" s="392"/>
    </row>
    <row r="37" spans="2:18" x14ac:dyDescent="0.25">
      <c r="B37" s="428" t="s">
        <v>35</v>
      </c>
      <c r="C37" s="429"/>
      <c r="D37" s="429"/>
      <c r="E37" s="429"/>
      <c r="F37" s="429"/>
      <c r="G37" s="429"/>
      <c r="H37" s="429"/>
      <c r="I37" s="429"/>
      <c r="J37" s="430"/>
      <c r="K37" s="434"/>
      <c r="L37" s="435"/>
      <c r="M37" s="435"/>
      <c r="N37" s="435"/>
      <c r="O37" s="435"/>
      <c r="P37" s="435"/>
      <c r="Q37" s="435"/>
      <c r="R37" s="436"/>
    </row>
    <row r="38" spans="2:18" x14ac:dyDescent="0.25">
      <c r="B38" s="431"/>
      <c r="C38" s="432"/>
      <c r="D38" s="432"/>
      <c r="E38" s="432"/>
      <c r="F38" s="432"/>
      <c r="G38" s="432"/>
      <c r="H38" s="432"/>
      <c r="I38" s="432"/>
      <c r="J38" s="433"/>
      <c r="K38" s="437"/>
      <c r="L38" s="438"/>
      <c r="M38" s="438"/>
      <c r="N38" s="438"/>
      <c r="O38" s="438"/>
      <c r="P38" s="438"/>
      <c r="Q38" s="438"/>
      <c r="R38" s="439"/>
    </row>
    <row r="39" spans="2:18" ht="30" customHeight="1" thickBot="1" x14ac:dyDescent="0.3">
      <c r="B39" s="440" t="s">
        <v>36</v>
      </c>
      <c r="C39" s="441"/>
      <c r="D39" s="441"/>
      <c r="E39" s="441"/>
      <c r="F39" s="441"/>
      <c r="G39" s="441"/>
      <c r="H39" s="441"/>
      <c r="I39" s="441"/>
      <c r="J39" s="442"/>
      <c r="K39" s="443"/>
      <c r="L39" s="444"/>
      <c r="M39" s="444"/>
      <c r="N39" s="444"/>
      <c r="O39" s="444"/>
      <c r="P39" s="444"/>
      <c r="Q39" s="444"/>
      <c r="R39" s="445"/>
    </row>
    <row r="40" spans="2:18" ht="20.100000000000001" customHeight="1" x14ac:dyDescent="0.25">
      <c r="B40" s="448" t="s">
        <v>201</v>
      </c>
      <c r="C40" s="448"/>
      <c r="D40" s="448"/>
      <c r="E40" s="448"/>
      <c r="F40" s="448"/>
      <c r="G40" s="448"/>
      <c r="H40" s="448"/>
      <c r="I40" s="448"/>
      <c r="J40" s="449"/>
      <c r="K40" s="364" t="s">
        <v>37</v>
      </c>
      <c r="L40" s="387"/>
      <c r="M40" s="387"/>
      <c r="N40" s="387"/>
      <c r="O40" s="387"/>
      <c r="P40" s="387"/>
      <c r="Q40" s="387"/>
      <c r="R40" s="388"/>
    </row>
    <row r="41" spans="2:18" ht="20.100000000000001" customHeight="1" x14ac:dyDescent="0.25">
      <c r="B41" s="282"/>
      <c r="C41" s="282"/>
      <c r="D41" s="282"/>
      <c r="E41" s="282"/>
      <c r="F41" s="282"/>
      <c r="G41" s="282"/>
      <c r="H41" s="282"/>
      <c r="I41" s="282"/>
      <c r="J41" s="283"/>
      <c r="K41" s="420"/>
      <c r="L41" s="389"/>
      <c r="M41" s="389"/>
      <c r="N41" s="389"/>
      <c r="O41" s="389"/>
      <c r="P41" s="389"/>
      <c r="Q41" s="389"/>
      <c r="R41" s="390"/>
    </row>
    <row r="42" spans="2:18" ht="20.100000000000001" customHeight="1" x14ac:dyDescent="0.25">
      <c r="B42" s="282"/>
      <c r="C42" s="282"/>
      <c r="D42" s="282"/>
      <c r="E42" s="282"/>
      <c r="F42" s="282"/>
      <c r="G42" s="282"/>
      <c r="H42" s="282"/>
      <c r="I42" s="282"/>
      <c r="J42" s="283"/>
      <c r="K42" s="420"/>
      <c r="L42" s="389"/>
      <c r="M42" s="389"/>
      <c r="N42" s="389"/>
      <c r="O42" s="389"/>
      <c r="P42" s="389"/>
      <c r="Q42" s="389"/>
      <c r="R42" s="390"/>
    </row>
    <row r="43" spans="2:18" ht="20.100000000000001" customHeight="1" x14ac:dyDescent="0.25">
      <c r="B43" s="282"/>
      <c r="C43" s="282"/>
      <c r="D43" s="282"/>
      <c r="E43" s="282"/>
      <c r="F43" s="282"/>
      <c r="G43" s="282"/>
      <c r="H43" s="282"/>
      <c r="I43" s="282"/>
      <c r="J43" s="283"/>
      <c r="K43" s="420"/>
      <c r="L43" s="389"/>
      <c r="M43" s="389"/>
      <c r="N43" s="389"/>
      <c r="O43" s="389"/>
      <c r="P43" s="389"/>
      <c r="Q43" s="389"/>
      <c r="R43" s="390"/>
    </row>
    <row r="44" spans="2:18" ht="20.100000000000001" customHeight="1" x14ac:dyDescent="0.25">
      <c r="B44" s="282"/>
      <c r="C44" s="282"/>
      <c r="D44" s="282"/>
      <c r="E44" s="282"/>
      <c r="F44" s="282"/>
      <c r="G44" s="282"/>
      <c r="H44" s="282"/>
      <c r="I44" s="282"/>
      <c r="J44" s="283"/>
      <c r="K44" s="420"/>
      <c r="L44" s="389"/>
      <c r="M44" s="389"/>
      <c r="N44" s="389"/>
      <c r="O44" s="389"/>
      <c r="P44" s="389"/>
      <c r="Q44" s="389"/>
      <c r="R44" s="390"/>
    </row>
    <row r="45" spans="2:18" ht="20.100000000000001" customHeight="1" x14ac:dyDescent="0.25">
      <c r="B45" s="282"/>
      <c r="C45" s="282"/>
      <c r="D45" s="282"/>
      <c r="E45" s="282"/>
      <c r="F45" s="282"/>
      <c r="G45" s="282"/>
      <c r="H45" s="282"/>
      <c r="I45" s="282"/>
      <c r="J45" s="283"/>
      <c r="K45" s="420"/>
      <c r="L45" s="389"/>
      <c r="M45" s="389"/>
      <c r="N45" s="389"/>
      <c r="O45" s="389"/>
      <c r="P45" s="389"/>
      <c r="Q45" s="389"/>
      <c r="R45" s="390"/>
    </row>
    <row r="46" spans="2:18" ht="20.100000000000001" customHeight="1" thickBot="1" x14ac:dyDescent="0.3">
      <c r="B46" s="450"/>
      <c r="C46" s="450"/>
      <c r="D46" s="450"/>
      <c r="E46" s="450"/>
      <c r="F46" s="450"/>
      <c r="G46" s="450"/>
      <c r="H46" s="450"/>
      <c r="I46" s="450"/>
      <c r="J46" s="451"/>
      <c r="K46" s="421"/>
      <c r="L46" s="391"/>
      <c r="M46" s="391"/>
      <c r="N46" s="391"/>
      <c r="O46" s="391"/>
      <c r="P46" s="391"/>
      <c r="Q46" s="391"/>
      <c r="R46" s="392"/>
    </row>
    <row r="47" spans="2:18" ht="30" customHeight="1" thickBot="1" x14ac:dyDescent="0.3">
      <c r="B47" s="422" t="s">
        <v>38</v>
      </c>
      <c r="C47" s="423"/>
      <c r="D47" s="423"/>
      <c r="E47" s="423"/>
      <c r="F47" s="423"/>
      <c r="G47" s="423"/>
      <c r="H47" s="423"/>
      <c r="I47" s="423"/>
      <c r="J47" s="424"/>
      <c r="K47" s="425"/>
      <c r="L47" s="426"/>
      <c r="M47" s="426"/>
      <c r="N47" s="426"/>
      <c r="O47" s="426"/>
      <c r="P47" s="426"/>
      <c r="Q47" s="426"/>
      <c r="R47" s="427"/>
    </row>
    <row r="48" spans="2:18" ht="37.5" customHeight="1" x14ac:dyDescent="0.25">
      <c r="B48" s="452" t="s">
        <v>202</v>
      </c>
      <c r="C48" s="452"/>
      <c r="D48" s="452"/>
      <c r="E48" s="452"/>
      <c r="F48" s="452"/>
      <c r="G48" s="452"/>
      <c r="H48" s="452"/>
      <c r="I48" s="452"/>
      <c r="J48" s="453"/>
      <c r="K48" s="364" t="s">
        <v>37</v>
      </c>
      <c r="L48" s="387"/>
      <c r="M48" s="387"/>
      <c r="N48" s="387"/>
      <c r="O48" s="387"/>
      <c r="P48" s="387"/>
      <c r="Q48" s="387"/>
      <c r="R48" s="388"/>
    </row>
    <row r="49" spans="2:18" ht="20.100000000000001" customHeight="1" x14ac:dyDescent="0.25">
      <c r="B49" s="273"/>
      <c r="C49" s="273"/>
      <c r="D49" s="273"/>
      <c r="E49" s="273"/>
      <c r="F49" s="273"/>
      <c r="G49" s="273"/>
      <c r="H49" s="273"/>
      <c r="I49" s="273"/>
      <c r="J49" s="454"/>
      <c r="K49" s="420"/>
      <c r="L49" s="389"/>
      <c r="M49" s="389"/>
      <c r="N49" s="389"/>
      <c r="O49" s="389"/>
      <c r="P49" s="389"/>
      <c r="Q49" s="389"/>
      <c r="R49" s="390"/>
    </row>
    <row r="50" spans="2:18" ht="20.100000000000001" customHeight="1" x14ac:dyDescent="0.25">
      <c r="B50" s="273"/>
      <c r="C50" s="273"/>
      <c r="D50" s="273"/>
      <c r="E50" s="273"/>
      <c r="F50" s="273"/>
      <c r="G50" s="273"/>
      <c r="H50" s="273"/>
      <c r="I50" s="273"/>
      <c r="J50" s="454"/>
      <c r="K50" s="420"/>
      <c r="L50" s="389"/>
      <c r="M50" s="389"/>
      <c r="N50" s="389"/>
      <c r="O50" s="389"/>
      <c r="P50" s="389"/>
      <c r="Q50" s="389"/>
      <c r="R50" s="390"/>
    </row>
    <row r="51" spans="2:18" ht="20.100000000000001" customHeight="1" x14ac:dyDescent="0.25">
      <c r="B51" s="273"/>
      <c r="C51" s="273"/>
      <c r="D51" s="273"/>
      <c r="E51" s="273"/>
      <c r="F51" s="273"/>
      <c r="G51" s="273"/>
      <c r="H51" s="273"/>
      <c r="I51" s="273"/>
      <c r="J51" s="454"/>
      <c r="K51" s="420"/>
      <c r="L51" s="389"/>
      <c r="M51" s="389"/>
      <c r="N51" s="389"/>
      <c r="O51" s="389"/>
      <c r="P51" s="389"/>
      <c r="Q51" s="389"/>
      <c r="R51" s="390"/>
    </row>
    <row r="52" spans="2:18" ht="20.100000000000001" customHeight="1" x14ac:dyDescent="0.25">
      <c r="B52" s="273"/>
      <c r="C52" s="273"/>
      <c r="D52" s="273"/>
      <c r="E52" s="273"/>
      <c r="F52" s="273"/>
      <c r="G52" s="273"/>
      <c r="H52" s="273"/>
      <c r="I52" s="273"/>
      <c r="J52" s="454"/>
      <c r="K52" s="420"/>
      <c r="L52" s="389"/>
      <c r="M52" s="389"/>
      <c r="N52" s="389"/>
      <c r="O52" s="389"/>
      <c r="P52" s="389"/>
      <c r="Q52" s="389"/>
      <c r="R52" s="390"/>
    </row>
    <row r="53" spans="2:18" ht="20.100000000000001" customHeight="1" x14ac:dyDescent="0.25">
      <c r="B53" s="273"/>
      <c r="C53" s="273"/>
      <c r="D53" s="273"/>
      <c r="E53" s="273"/>
      <c r="F53" s="273"/>
      <c r="G53" s="273"/>
      <c r="H53" s="273"/>
      <c r="I53" s="273"/>
      <c r="J53" s="454"/>
      <c r="K53" s="420"/>
      <c r="L53" s="389"/>
      <c r="M53" s="389"/>
      <c r="N53" s="389"/>
      <c r="O53" s="389"/>
      <c r="P53" s="389"/>
      <c r="Q53" s="389"/>
      <c r="R53" s="390"/>
    </row>
    <row r="54" spans="2:18" ht="20.100000000000001" customHeight="1" thickBot="1" x14ac:dyDescent="0.3">
      <c r="B54" s="286"/>
      <c r="C54" s="286"/>
      <c r="D54" s="286"/>
      <c r="E54" s="286"/>
      <c r="F54" s="286"/>
      <c r="G54" s="286"/>
      <c r="H54" s="286"/>
      <c r="I54" s="286"/>
      <c r="J54" s="455"/>
      <c r="K54" s="421"/>
      <c r="L54" s="391"/>
      <c r="M54" s="391"/>
      <c r="N54" s="391"/>
      <c r="O54" s="391"/>
      <c r="P54" s="391"/>
      <c r="Q54" s="391"/>
      <c r="R54" s="392"/>
    </row>
    <row r="55" spans="2:18" x14ac:dyDescent="0.25">
      <c r="B55" s="428" t="s">
        <v>39</v>
      </c>
      <c r="C55" s="429"/>
      <c r="D55" s="429"/>
      <c r="E55" s="429"/>
      <c r="F55" s="429"/>
      <c r="G55" s="429"/>
      <c r="H55" s="429"/>
      <c r="I55" s="429"/>
      <c r="J55" s="430"/>
      <c r="K55" s="434"/>
      <c r="L55" s="435"/>
      <c r="M55" s="435"/>
      <c r="N55" s="435"/>
      <c r="O55" s="435"/>
      <c r="P55" s="435"/>
      <c r="Q55" s="435"/>
      <c r="R55" s="436"/>
    </row>
    <row r="56" spans="2:18" x14ac:dyDescent="0.25">
      <c r="B56" s="431"/>
      <c r="C56" s="432"/>
      <c r="D56" s="432"/>
      <c r="E56" s="432"/>
      <c r="F56" s="432"/>
      <c r="G56" s="432"/>
      <c r="H56" s="432"/>
      <c r="I56" s="432"/>
      <c r="J56" s="433"/>
      <c r="K56" s="437"/>
      <c r="L56" s="438"/>
      <c r="M56" s="438"/>
      <c r="N56" s="438"/>
      <c r="O56" s="438"/>
      <c r="P56" s="438"/>
      <c r="Q56" s="438"/>
      <c r="R56" s="439"/>
    </row>
    <row r="57" spans="2:18" ht="30" customHeight="1" thickBot="1" x14ac:dyDescent="0.3">
      <c r="B57" s="360" t="s">
        <v>40</v>
      </c>
      <c r="C57" s="361"/>
      <c r="D57" s="361"/>
      <c r="E57" s="361"/>
      <c r="F57" s="361"/>
      <c r="G57" s="361"/>
      <c r="H57" s="361"/>
      <c r="I57" s="361"/>
      <c r="J57" s="362"/>
      <c r="K57" s="443"/>
      <c r="L57" s="444"/>
      <c r="M57" s="444"/>
      <c r="N57" s="444"/>
      <c r="O57" s="444"/>
      <c r="P57" s="444"/>
      <c r="Q57" s="444"/>
      <c r="R57" s="445"/>
    </row>
    <row r="58" spans="2:18" ht="33.75" customHeight="1" thickBot="1" x14ac:dyDescent="0.3">
      <c r="B58" s="480" t="s">
        <v>41</v>
      </c>
      <c r="C58" s="481"/>
      <c r="D58" s="481"/>
      <c r="E58" s="62" t="s">
        <v>42</v>
      </c>
      <c r="F58" s="481" t="s">
        <v>43</v>
      </c>
      <c r="G58" s="481"/>
      <c r="H58" s="481"/>
      <c r="I58" s="481"/>
      <c r="J58" s="482"/>
      <c r="K58" s="364" t="s">
        <v>44</v>
      </c>
      <c r="L58" s="387"/>
      <c r="M58" s="387"/>
      <c r="N58" s="387"/>
      <c r="O58" s="387"/>
      <c r="P58" s="387"/>
      <c r="Q58" s="387"/>
      <c r="R58" s="388"/>
    </row>
    <row r="59" spans="2:18" ht="26.4" customHeight="1" x14ac:dyDescent="0.25">
      <c r="B59" s="393" t="s">
        <v>176</v>
      </c>
      <c r="C59" s="394"/>
      <c r="D59" s="395"/>
      <c r="E59" s="255">
        <f>48000 + 15000*6</f>
        <v>138000</v>
      </c>
      <c r="F59" s="396" t="s">
        <v>181</v>
      </c>
      <c r="G59" s="397"/>
      <c r="H59" s="397"/>
      <c r="I59" s="397"/>
      <c r="J59" s="398"/>
      <c r="K59" s="389"/>
      <c r="L59" s="389"/>
      <c r="M59" s="389"/>
      <c r="N59" s="389"/>
      <c r="O59" s="389"/>
      <c r="P59" s="389"/>
      <c r="Q59" s="389"/>
      <c r="R59" s="390"/>
    </row>
    <row r="60" spans="2:18" ht="25.8" customHeight="1" x14ac:dyDescent="0.25">
      <c r="B60" s="399" t="s">
        <v>177</v>
      </c>
      <c r="C60" s="400"/>
      <c r="D60" s="401"/>
      <c r="E60" s="256">
        <f>4000*6</f>
        <v>24000</v>
      </c>
      <c r="F60" s="405" t="s">
        <v>182</v>
      </c>
      <c r="G60" s="406"/>
      <c r="H60" s="406"/>
      <c r="I60" s="406"/>
      <c r="J60" s="407"/>
      <c r="K60" s="389"/>
      <c r="L60" s="389"/>
      <c r="M60" s="389"/>
      <c r="N60" s="389"/>
      <c r="O60" s="389"/>
      <c r="P60" s="389"/>
      <c r="Q60" s="389"/>
      <c r="R60" s="390"/>
    </row>
    <row r="61" spans="2:18" ht="28.2" customHeight="1" x14ac:dyDescent="0.25">
      <c r="B61" s="402" t="s">
        <v>178</v>
      </c>
      <c r="C61" s="403"/>
      <c r="D61" s="404"/>
      <c r="E61" s="256">
        <f>160000*6</f>
        <v>960000</v>
      </c>
      <c r="F61" s="405"/>
      <c r="G61" s="406"/>
      <c r="H61" s="406"/>
      <c r="I61" s="406"/>
      <c r="J61" s="407"/>
      <c r="K61" s="389"/>
      <c r="L61" s="389"/>
      <c r="M61" s="389"/>
      <c r="N61" s="389"/>
      <c r="O61" s="389"/>
      <c r="P61" s="389"/>
      <c r="Q61" s="389"/>
      <c r="R61" s="390"/>
    </row>
    <row r="62" spans="2:18" ht="21" customHeight="1" x14ac:dyDescent="0.25">
      <c r="B62" s="402" t="s">
        <v>179</v>
      </c>
      <c r="C62" s="403"/>
      <c r="D62" s="404"/>
      <c r="E62" s="256">
        <f>133000*6</f>
        <v>798000</v>
      </c>
      <c r="F62" s="405" t="s">
        <v>203</v>
      </c>
      <c r="G62" s="406"/>
      <c r="H62" s="406"/>
      <c r="I62" s="406"/>
      <c r="J62" s="407"/>
      <c r="K62" s="389"/>
      <c r="L62" s="389"/>
      <c r="M62" s="389"/>
      <c r="N62" s="389"/>
      <c r="O62" s="389"/>
      <c r="P62" s="389"/>
      <c r="Q62" s="389"/>
      <c r="R62" s="390"/>
    </row>
    <row r="63" spans="2:18" ht="21" customHeight="1" x14ac:dyDescent="0.25">
      <c r="B63" s="402" t="s">
        <v>180</v>
      </c>
      <c r="C63" s="403"/>
      <c r="D63" s="404"/>
      <c r="E63" s="256">
        <f>35000*6</f>
        <v>210000</v>
      </c>
      <c r="F63" s="405"/>
      <c r="G63" s="406"/>
      <c r="H63" s="406"/>
      <c r="I63" s="406"/>
      <c r="J63" s="407"/>
      <c r="K63" s="389"/>
      <c r="L63" s="389"/>
      <c r="M63" s="389"/>
      <c r="N63" s="389"/>
      <c r="O63" s="389"/>
      <c r="P63" s="389"/>
      <c r="Q63" s="389"/>
      <c r="R63" s="390"/>
    </row>
    <row r="64" spans="2:18" ht="21" customHeight="1" x14ac:dyDescent="0.25">
      <c r="B64" s="402" t="s">
        <v>204</v>
      </c>
      <c r="C64" s="403"/>
      <c r="D64" s="404"/>
      <c r="E64" s="256">
        <f>19500*6</f>
        <v>117000</v>
      </c>
      <c r="F64" s="405"/>
      <c r="G64" s="406"/>
      <c r="H64" s="406"/>
      <c r="I64" s="406"/>
      <c r="J64" s="407"/>
      <c r="K64" s="389"/>
      <c r="L64" s="389"/>
      <c r="M64" s="389"/>
      <c r="N64" s="389"/>
      <c r="O64" s="389"/>
      <c r="P64" s="389"/>
      <c r="Q64" s="389"/>
      <c r="R64" s="390"/>
    </row>
    <row r="65" spans="2:18" ht="27" customHeight="1" x14ac:dyDescent="0.25">
      <c r="B65" s="408" t="s">
        <v>193</v>
      </c>
      <c r="C65" s="409"/>
      <c r="D65" s="410"/>
      <c r="E65" s="256">
        <f>8800+500*6+13000+500*3+250</f>
        <v>26550</v>
      </c>
      <c r="F65" s="221"/>
      <c r="G65" s="222"/>
      <c r="H65" s="222"/>
      <c r="I65" s="222"/>
      <c r="J65" s="223"/>
      <c r="K65" s="389"/>
      <c r="L65" s="389"/>
      <c r="M65" s="389"/>
      <c r="N65" s="389"/>
      <c r="O65" s="389"/>
      <c r="P65" s="389"/>
      <c r="Q65" s="389"/>
      <c r="R65" s="390"/>
    </row>
    <row r="66" spans="2:18" ht="30.75" customHeight="1" x14ac:dyDescent="0.25">
      <c r="B66" s="402" t="s">
        <v>105</v>
      </c>
      <c r="C66" s="403"/>
      <c r="D66" s="404"/>
      <c r="E66" s="256">
        <f>19500*6</f>
        <v>117000</v>
      </c>
      <c r="F66" s="408"/>
      <c r="G66" s="409"/>
      <c r="H66" s="409"/>
      <c r="I66" s="409"/>
      <c r="J66" s="410"/>
      <c r="K66" s="389"/>
      <c r="L66" s="389"/>
      <c r="M66" s="389"/>
      <c r="N66" s="389"/>
      <c r="O66" s="389"/>
      <c r="P66" s="389"/>
      <c r="Q66" s="389"/>
      <c r="R66" s="390"/>
    </row>
    <row r="67" spans="2:18" ht="27" customHeight="1" x14ac:dyDescent="0.25">
      <c r="B67" s="402" t="s">
        <v>205</v>
      </c>
      <c r="C67" s="403"/>
      <c r="D67" s="404"/>
      <c r="E67" s="256">
        <v>438000</v>
      </c>
      <c r="F67" s="405" t="s">
        <v>206</v>
      </c>
      <c r="G67" s="406"/>
      <c r="H67" s="406"/>
      <c r="I67" s="406"/>
      <c r="J67" s="407"/>
      <c r="K67" s="389"/>
      <c r="L67" s="389"/>
      <c r="M67" s="389"/>
      <c r="N67" s="389"/>
      <c r="O67" s="389"/>
      <c r="P67" s="389"/>
      <c r="Q67" s="389"/>
      <c r="R67" s="390"/>
    </row>
    <row r="68" spans="2:18" ht="21" customHeight="1" x14ac:dyDescent="0.25">
      <c r="B68" s="402"/>
      <c r="C68" s="403"/>
      <c r="D68" s="404"/>
      <c r="E68" s="256"/>
      <c r="F68" s="405"/>
      <c r="G68" s="406"/>
      <c r="H68" s="406"/>
      <c r="I68" s="406"/>
      <c r="J68" s="407"/>
      <c r="K68" s="389"/>
      <c r="L68" s="389"/>
      <c r="M68" s="389"/>
      <c r="N68" s="389"/>
      <c r="O68" s="389"/>
      <c r="P68" s="389"/>
      <c r="Q68" s="389"/>
      <c r="R68" s="390"/>
    </row>
    <row r="69" spans="2:18" ht="21" customHeight="1" x14ac:dyDescent="0.25">
      <c r="B69" s="408"/>
      <c r="C69" s="409"/>
      <c r="D69" s="410"/>
      <c r="E69" s="256"/>
      <c r="F69" s="405"/>
      <c r="G69" s="406"/>
      <c r="H69" s="406"/>
      <c r="I69" s="406"/>
      <c r="J69" s="407"/>
      <c r="K69" s="389"/>
      <c r="L69" s="389"/>
      <c r="M69" s="389"/>
      <c r="N69" s="389"/>
      <c r="O69" s="389"/>
      <c r="P69" s="389"/>
      <c r="Q69" s="389"/>
      <c r="R69" s="390"/>
    </row>
    <row r="70" spans="2:18" ht="21" customHeight="1" x14ac:dyDescent="0.25">
      <c r="B70" s="408"/>
      <c r="C70" s="409"/>
      <c r="D70" s="410"/>
      <c r="E70" s="256"/>
      <c r="F70" s="405"/>
      <c r="G70" s="406"/>
      <c r="H70" s="406"/>
      <c r="I70" s="406"/>
      <c r="J70" s="407"/>
      <c r="K70" s="389"/>
      <c r="L70" s="389"/>
      <c r="M70" s="389"/>
      <c r="N70" s="389"/>
      <c r="O70" s="389"/>
      <c r="P70" s="389"/>
      <c r="Q70" s="389"/>
      <c r="R70" s="390"/>
    </row>
    <row r="71" spans="2:18" ht="21" customHeight="1" thickBot="1" x14ac:dyDescent="0.3">
      <c r="B71" s="382" t="s">
        <v>45</v>
      </c>
      <c r="C71" s="383"/>
      <c r="D71" s="384"/>
      <c r="E71" s="257">
        <f>SUM(E59:E70)</f>
        <v>2828550</v>
      </c>
      <c r="F71" s="385"/>
      <c r="G71" s="385"/>
      <c r="H71" s="385"/>
      <c r="I71" s="385"/>
      <c r="J71" s="386"/>
      <c r="K71" s="391"/>
      <c r="L71" s="391"/>
      <c r="M71" s="391"/>
      <c r="N71" s="391"/>
      <c r="O71" s="391"/>
      <c r="P71" s="391"/>
      <c r="Q71" s="391"/>
      <c r="R71" s="392"/>
    </row>
    <row r="72" spans="2:18" ht="14.4" thickBot="1" x14ac:dyDescent="0.3">
      <c r="B72" s="68"/>
      <c r="C72" s="68"/>
      <c r="D72" s="68"/>
      <c r="E72" s="68"/>
      <c r="F72" s="68"/>
      <c r="G72" s="68"/>
      <c r="H72" s="68"/>
      <c r="I72" s="68"/>
      <c r="J72" s="68"/>
    </row>
    <row r="73" spans="2:18" ht="13.95" customHeight="1" x14ac:dyDescent="0.25">
      <c r="B73" s="356" t="s">
        <v>195</v>
      </c>
      <c r="C73" s="306"/>
      <c r="D73" s="306"/>
      <c r="E73" s="306"/>
      <c r="F73" s="306"/>
      <c r="G73" s="306"/>
      <c r="H73" s="306"/>
      <c r="I73" s="306"/>
      <c r="J73" s="306"/>
      <c r="K73" s="306"/>
      <c r="L73" s="308" t="s">
        <v>32</v>
      </c>
      <c r="M73" s="309"/>
      <c r="N73" s="309"/>
      <c r="O73" s="309"/>
      <c r="P73" s="309"/>
      <c r="Q73" s="309"/>
      <c r="R73" s="310"/>
    </row>
    <row r="74" spans="2:18" ht="13.95" customHeight="1" x14ac:dyDescent="0.25">
      <c r="B74" s="356"/>
      <c r="C74" s="306"/>
      <c r="D74" s="306"/>
      <c r="E74" s="306"/>
      <c r="F74" s="306"/>
      <c r="G74" s="306"/>
      <c r="H74" s="306"/>
      <c r="I74" s="306"/>
      <c r="J74" s="306"/>
      <c r="K74" s="306"/>
      <c r="L74" s="311"/>
      <c r="M74" s="312"/>
      <c r="N74" s="312"/>
      <c r="O74" s="312"/>
      <c r="P74" s="312"/>
      <c r="Q74" s="312"/>
      <c r="R74" s="313"/>
    </row>
    <row r="75" spans="2:18" ht="14.7" customHeight="1" thickBot="1" x14ac:dyDescent="0.3">
      <c r="B75" s="356"/>
      <c r="C75" s="306"/>
      <c r="D75" s="306"/>
      <c r="E75" s="306"/>
      <c r="F75" s="306"/>
      <c r="G75" s="306"/>
      <c r="H75" s="306"/>
      <c r="I75" s="306"/>
      <c r="J75" s="306"/>
      <c r="K75" s="306"/>
      <c r="L75" s="357"/>
      <c r="M75" s="358"/>
      <c r="N75" s="358"/>
      <c r="O75" s="358"/>
      <c r="P75" s="358"/>
      <c r="Q75" s="358"/>
      <c r="R75" s="359"/>
    </row>
    <row r="76" spans="2:18" ht="16.5" customHeight="1" thickBot="1" x14ac:dyDescent="0.3">
      <c r="B76" s="367" t="s">
        <v>46</v>
      </c>
      <c r="C76" s="368"/>
      <c r="D76" s="368"/>
      <c r="E76" s="368"/>
      <c r="F76" s="368"/>
      <c r="G76" s="368"/>
      <c r="H76" s="368"/>
      <c r="I76" s="368"/>
      <c r="J76" s="368"/>
      <c r="K76" s="369"/>
      <c r="L76" s="370"/>
      <c r="M76" s="370"/>
      <c r="N76" s="370"/>
      <c r="O76" s="370"/>
      <c r="P76" s="370"/>
      <c r="Q76" s="370"/>
      <c r="R76" s="371"/>
    </row>
    <row r="77" spans="2:18" ht="30" customHeight="1" thickBot="1" x14ac:dyDescent="0.3">
      <c r="B77" s="360" t="s">
        <v>47</v>
      </c>
      <c r="C77" s="361"/>
      <c r="D77" s="361"/>
      <c r="E77" s="361"/>
      <c r="F77" s="361"/>
      <c r="G77" s="361"/>
      <c r="H77" s="361"/>
      <c r="I77" s="361"/>
      <c r="J77" s="361"/>
      <c r="K77" s="362"/>
      <c r="L77" s="363"/>
      <c r="M77" s="343"/>
      <c r="N77" s="343"/>
      <c r="O77" s="343"/>
      <c r="P77" s="343"/>
      <c r="Q77" s="343"/>
      <c r="R77" s="344"/>
    </row>
    <row r="78" spans="2:18" ht="18.75" customHeight="1" x14ac:dyDescent="0.25">
      <c r="B78" s="282" t="s">
        <v>183</v>
      </c>
      <c r="C78" s="282"/>
      <c r="D78" s="282"/>
      <c r="E78" s="282"/>
      <c r="F78" s="282"/>
      <c r="G78" s="282"/>
      <c r="H78" s="282"/>
      <c r="I78" s="282"/>
      <c r="J78" s="282"/>
      <c r="K78" s="283"/>
      <c r="L78" s="364" t="s">
        <v>48</v>
      </c>
      <c r="M78" s="365"/>
      <c r="N78" s="365"/>
      <c r="O78" s="365"/>
      <c r="P78" s="365"/>
      <c r="Q78" s="365"/>
      <c r="R78" s="366"/>
    </row>
    <row r="79" spans="2:18" ht="12" customHeight="1" x14ac:dyDescent="0.25">
      <c r="B79" s="282"/>
      <c r="C79" s="282"/>
      <c r="D79" s="282"/>
      <c r="E79" s="282"/>
      <c r="F79" s="282"/>
      <c r="G79" s="282"/>
      <c r="H79" s="282"/>
      <c r="I79" s="282"/>
      <c r="J79" s="282"/>
      <c r="K79" s="283"/>
      <c r="L79" s="348"/>
      <c r="M79" s="324"/>
      <c r="N79" s="324"/>
      <c r="O79" s="324"/>
      <c r="P79" s="324"/>
      <c r="Q79" s="324"/>
      <c r="R79" s="349"/>
    </row>
    <row r="80" spans="2:18" x14ac:dyDescent="0.25">
      <c r="B80" s="282"/>
      <c r="C80" s="282"/>
      <c r="D80" s="282"/>
      <c r="E80" s="282"/>
      <c r="F80" s="282"/>
      <c r="G80" s="282"/>
      <c r="H80" s="282"/>
      <c r="I80" s="282"/>
      <c r="J80" s="282"/>
      <c r="K80" s="283"/>
      <c r="L80" s="348"/>
      <c r="M80" s="324"/>
      <c r="N80" s="324"/>
      <c r="O80" s="324"/>
      <c r="P80" s="324"/>
      <c r="Q80" s="324"/>
      <c r="R80" s="349"/>
    </row>
    <row r="81" spans="2:18" x14ac:dyDescent="0.25">
      <c r="B81" s="282"/>
      <c r="C81" s="282"/>
      <c r="D81" s="282"/>
      <c r="E81" s="282"/>
      <c r="F81" s="282"/>
      <c r="G81" s="282"/>
      <c r="H81" s="282"/>
      <c r="I81" s="282"/>
      <c r="J81" s="282"/>
      <c r="K81" s="283"/>
      <c r="L81" s="348"/>
      <c r="M81" s="324"/>
      <c r="N81" s="324"/>
      <c r="O81" s="324"/>
      <c r="P81" s="324"/>
      <c r="Q81" s="324"/>
      <c r="R81" s="349"/>
    </row>
    <row r="82" spans="2:18" x14ac:dyDescent="0.25">
      <c r="B82" s="282"/>
      <c r="C82" s="282"/>
      <c r="D82" s="282"/>
      <c r="E82" s="282"/>
      <c r="F82" s="282"/>
      <c r="G82" s="282"/>
      <c r="H82" s="282"/>
      <c r="I82" s="282"/>
      <c r="J82" s="282"/>
      <c r="K82" s="283"/>
      <c r="L82" s="348"/>
      <c r="M82" s="324"/>
      <c r="N82" s="324"/>
      <c r="O82" s="324"/>
      <c r="P82" s="324"/>
      <c r="Q82" s="324"/>
      <c r="R82" s="349"/>
    </row>
    <row r="83" spans="2:18" ht="14.4" thickBot="1" x14ac:dyDescent="0.3">
      <c r="B83" s="282"/>
      <c r="C83" s="282"/>
      <c r="D83" s="282"/>
      <c r="E83" s="282"/>
      <c r="F83" s="282"/>
      <c r="G83" s="282"/>
      <c r="H83" s="282"/>
      <c r="I83" s="282"/>
      <c r="J83" s="282"/>
      <c r="K83" s="283"/>
      <c r="L83" s="350"/>
      <c r="M83" s="351"/>
      <c r="N83" s="351"/>
      <c r="O83" s="351"/>
      <c r="P83" s="351"/>
      <c r="Q83" s="351"/>
      <c r="R83" s="352"/>
    </row>
    <row r="84" spans="2:18" ht="30" customHeight="1" thickBot="1" x14ac:dyDescent="0.3">
      <c r="B84" s="360" t="s">
        <v>49</v>
      </c>
      <c r="C84" s="361"/>
      <c r="D84" s="361"/>
      <c r="E84" s="361"/>
      <c r="F84" s="361"/>
      <c r="G84" s="361"/>
      <c r="H84" s="361"/>
      <c r="I84" s="361"/>
      <c r="J84" s="361"/>
      <c r="K84" s="362"/>
      <c r="L84" s="363"/>
      <c r="M84" s="343"/>
      <c r="N84" s="343"/>
      <c r="O84" s="343"/>
      <c r="P84" s="343"/>
      <c r="Q84" s="343"/>
      <c r="R84" s="344"/>
    </row>
    <row r="85" spans="2:18" ht="43.5" customHeight="1" x14ac:dyDescent="0.25">
      <c r="B85" s="378" t="s">
        <v>185</v>
      </c>
      <c r="C85" s="378"/>
      <c r="D85" s="378"/>
      <c r="E85" s="378"/>
      <c r="F85" s="378"/>
      <c r="G85" s="378"/>
      <c r="H85" s="378"/>
      <c r="I85" s="378"/>
      <c r="J85" s="378"/>
      <c r="K85" s="379"/>
      <c r="L85" s="364" t="s">
        <v>50</v>
      </c>
      <c r="M85" s="365"/>
      <c r="N85" s="365"/>
      <c r="O85" s="365"/>
      <c r="P85" s="365"/>
      <c r="Q85" s="365"/>
      <c r="R85" s="366"/>
    </row>
    <row r="86" spans="2:18" ht="63.75" customHeight="1" x14ac:dyDescent="0.25">
      <c r="B86" s="378"/>
      <c r="C86" s="378"/>
      <c r="D86" s="378"/>
      <c r="E86" s="378"/>
      <c r="F86" s="378"/>
      <c r="G86" s="378"/>
      <c r="H86" s="378"/>
      <c r="I86" s="378"/>
      <c r="J86" s="378"/>
      <c r="K86" s="379"/>
      <c r="L86" s="348"/>
      <c r="M86" s="324"/>
      <c r="N86" s="324"/>
      <c r="O86" s="324"/>
      <c r="P86" s="324"/>
      <c r="Q86" s="324"/>
      <c r="R86" s="349"/>
    </row>
    <row r="87" spans="2:18" ht="14.25" customHeight="1" x14ac:dyDescent="0.25">
      <c r="B87" s="380"/>
      <c r="C87" s="380"/>
      <c r="D87" s="380"/>
      <c r="E87" s="380"/>
      <c r="F87" s="380"/>
      <c r="G87" s="380"/>
      <c r="H87" s="380"/>
      <c r="I87" s="380"/>
      <c r="J87" s="380"/>
      <c r="K87" s="381"/>
      <c r="L87" s="348"/>
      <c r="M87" s="324"/>
      <c r="N87" s="324"/>
      <c r="O87" s="324"/>
      <c r="P87" s="324"/>
      <c r="Q87" s="324"/>
      <c r="R87" s="349"/>
    </row>
    <row r="88" spans="2:18" x14ac:dyDescent="0.25">
      <c r="B88" s="224"/>
      <c r="C88" s="225"/>
      <c r="D88" s="225"/>
      <c r="E88" s="225"/>
      <c r="F88" s="225"/>
      <c r="G88" s="225"/>
      <c r="H88" s="225"/>
      <c r="I88" s="225"/>
      <c r="J88" s="225"/>
      <c r="K88" s="226"/>
      <c r="L88" s="348"/>
      <c r="M88" s="324"/>
      <c r="N88" s="324"/>
      <c r="O88" s="324"/>
      <c r="P88" s="324"/>
      <c r="Q88" s="324"/>
      <c r="R88" s="349"/>
    </row>
    <row r="89" spans="2:18" x14ac:dyDescent="0.25">
      <c r="B89" s="224"/>
      <c r="C89" s="225"/>
      <c r="D89" s="225"/>
      <c r="E89" s="225"/>
      <c r="F89" s="225"/>
      <c r="G89" s="225"/>
      <c r="H89" s="225"/>
      <c r="I89" s="225"/>
      <c r="J89" s="225"/>
      <c r="K89" s="226"/>
      <c r="L89" s="348"/>
      <c r="M89" s="324"/>
      <c r="N89" s="324"/>
      <c r="O89" s="324"/>
      <c r="P89" s="324"/>
      <c r="Q89" s="324"/>
      <c r="R89" s="349"/>
    </row>
    <row r="90" spans="2:18" ht="14.4" thickBot="1" x14ac:dyDescent="0.3">
      <c r="B90" s="224"/>
      <c r="C90" s="225"/>
      <c r="D90" s="225"/>
      <c r="E90" s="225"/>
      <c r="F90" s="225"/>
      <c r="G90" s="225"/>
      <c r="H90" s="225"/>
      <c r="I90" s="225"/>
      <c r="J90" s="225"/>
      <c r="K90" s="226"/>
      <c r="L90" s="350"/>
      <c r="M90" s="351"/>
      <c r="N90" s="351"/>
      <c r="O90" s="351"/>
      <c r="P90" s="351"/>
      <c r="Q90" s="351"/>
      <c r="R90" s="352"/>
    </row>
    <row r="91" spans="2:18" ht="30" customHeight="1" thickBot="1" x14ac:dyDescent="0.3">
      <c r="B91" s="360" t="s">
        <v>51</v>
      </c>
      <c r="C91" s="361"/>
      <c r="D91" s="361"/>
      <c r="E91" s="361"/>
      <c r="F91" s="361"/>
      <c r="G91" s="361"/>
      <c r="H91" s="361"/>
      <c r="I91" s="361"/>
      <c r="J91" s="361"/>
      <c r="K91" s="362"/>
      <c r="L91" s="363"/>
      <c r="M91" s="343"/>
      <c r="N91" s="343"/>
      <c r="O91" s="343"/>
      <c r="P91" s="343"/>
      <c r="Q91" s="343"/>
      <c r="R91" s="344"/>
    </row>
    <row r="92" spans="2:18" x14ac:dyDescent="0.25">
      <c r="B92" s="282" t="s">
        <v>184</v>
      </c>
      <c r="C92" s="282"/>
      <c r="D92" s="282"/>
      <c r="E92" s="282"/>
      <c r="F92" s="282"/>
      <c r="G92" s="282"/>
      <c r="H92" s="282"/>
      <c r="I92" s="282"/>
      <c r="J92" s="282"/>
      <c r="K92" s="283"/>
      <c r="L92" s="364"/>
      <c r="M92" s="365"/>
      <c r="N92" s="365"/>
      <c r="O92" s="365"/>
      <c r="P92" s="365"/>
      <c r="Q92" s="365"/>
      <c r="R92" s="366"/>
    </row>
    <row r="93" spans="2:18" ht="27.75" customHeight="1" x14ac:dyDescent="0.25">
      <c r="B93" s="282"/>
      <c r="C93" s="282"/>
      <c r="D93" s="282"/>
      <c r="E93" s="282"/>
      <c r="F93" s="282"/>
      <c r="G93" s="282"/>
      <c r="H93" s="282"/>
      <c r="I93" s="282"/>
      <c r="J93" s="282"/>
      <c r="K93" s="283"/>
      <c r="L93" s="348"/>
      <c r="M93" s="324"/>
      <c r="N93" s="324"/>
      <c r="O93" s="324"/>
      <c r="P93" s="324"/>
      <c r="Q93" s="324"/>
      <c r="R93" s="349"/>
    </row>
    <row r="94" spans="2:18" ht="14.25" customHeight="1" x14ac:dyDescent="0.25">
      <c r="B94" s="282"/>
      <c r="C94" s="282"/>
      <c r="D94" s="282"/>
      <c r="E94" s="282"/>
      <c r="F94" s="282"/>
      <c r="G94" s="282"/>
      <c r="H94" s="282"/>
      <c r="I94" s="282"/>
      <c r="J94" s="282"/>
      <c r="K94" s="283"/>
      <c r="L94" s="348"/>
      <c r="M94" s="324"/>
      <c r="N94" s="324"/>
      <c r="O94" s="324"/>
      <c r="P94" s="324"/>
      <c r="Q94" s="324"/>
      <c r="R94" s="349"/>
    </row>
    <row r="95" spans="2:18" x14ac:dyDescent="0.25">
      <c r="B95" s="282"/>
      <c r="C95" s="282"/>
      <c r="D95" s="282"/>
      <c r="E95" s="282"/>
      <c r="F95" s="282"/>
      <c r="G95" s="282"/>
      <c r="H95" s="282"/>
      <c r="I95" s="282"/>
      <c r="J95" s="282"/>
      <c r="K95" s="283"/>
      <c r="L95" s="348"/>
      <c r="M95" s="324"/>
      <c r="N95" s="324"/>
      <c r="O95" s="324"/>
      <c r="P95" s="324"/>
      <c r="Q95" s="324"/>
      <c r="R95" s="349"/>
    </row>
    <row r="96" spans="2:18" x14ac:dyDescent="0.25">
      <c r="B96" s="282"/>
      <c r="C96" s="282"/>
      <c r="D96" s="282"/>
      <c r="E96" s="282"/>
      <c r="F96" s="282"/>
      <c r="G96" s="282"/>
      <c r="H96" s="282"/>
      <c r="I96" s="282"/>
      <c r="J96" s="282"/>
      <c r="K96" s="283"/>
      <c r="L96" s="348"/>
      <c r="M96" s="324"/>
      <c r="N96" s="324"/>
      <c r="O96" s="324"/>
      <c r="P96" s="324"/>
      <c r="Q96" s="324"/>
      <c r="R96" s="349"/>
    </row>
    <row r="97" spans="2:18" ht="14.4" thickBot="1" x14ac:dyDescent="0.3">
      <c r="B97" s="450"/>
      <c r="C97" s="450"/>
      <c r="D97" s="450"/>
      <c r="E97" s="450"/>
      <c r="F97" s="450"/>
      <c r="G97" s="450"/>
      <c r="H97" s="450"/>
      <c r="I97" s="450"/>
      <c r="J97" s="450"/>
      <c r="K97" s="451"/>
      <c r="L97" s="350"/>
      <c r="M97" s="351"/>
      <c r="N97" s="351"/>
      <c r="O97" s="351"/>
      <c r="P97" s="351"/>
      <c r="Q97" s="351"/>
      <c r="R97" s="352"/>
    </row>
    <row r="98" spans="2:18" x14ac:dyDescent="0.25">
      <c r="B98" s="58"/>
      <c r="C98" s="58"/>
      <c r="D98" s="58"/>
      <c r="E98" s="58"/>
      <c r="F98" s="58"/>
      <c r="G98" s="58"/>
      <c r="H98" s="58"/>
      <c r="I98" s="58"/>
      <c r="J98" s="58"/>
      <c r="K98" s="58"/>
      <c r="L98" s="58"/>
      <c r="M98" s="58"/>
    </row>
    <row r="99" spans="2:18" ht="14.4" thickBot="1" x14ac:dyDescent="0.3">
      <c r="B99" s="58"/>
      <c r="C99" s="58"/>
      <c r="D99" s="58"/>
      <c r="E99" s="58"/>
      <c r="F99" s="58"/>
      <c r="G99" s="58"/>
      <c r="H99" s="58"/>
      <c r="I99" s="58"/>
      <c r="J99" s="58"/>
      <c r="K99" s="58"/>
      <c r="L99" s="58"/>
      <c r="M99" s="58"/>
    </row>
    <row r="100" spans="2:18" ht="13.95" customHeight="1" x14ac:dyDescent="0.25">
      <c r="B100" s="372" t="s">
        <v>196</v>
      </c>
      <c r="C100" s="373"/>
      <c r="D100" s="373"/>
      <c r="E100" s="373"/>
      <c r="F100" s="373"/>
      <c r="G100" s="373"/>
      <c r="H100" s="373"/>
      <c r="I100" s="373"/>
      <c r="J100" s="373"/>
      <c r="K100" s="374"/>
      <c r="L100" s="308" t="s">
        <v>32</v>
      </c>
      <c r="M100" s="309"/>
      <c r="N100" s="309"/>
      <c r="O100" s="309"/>
      <c r="P100" s="309"/>
      <c r="Q100" s="309"/>
      <c r="R100" s="310"/>
    </row>
    <row r="101" spans="2:18" ht="13.95" customHeight="1" x14ac:dyDescent="0.25">
      <c r="B101" s="375"/>
      <c r="C101" s="376"/>
      <c r="D101" s="376"/>
      <c r="E101" s="376"/>
      <c r="F101" s="376"/>
      <c r="G101" s="376"/>
      <c r="H101" s="376"/>
      <c r="I101" s="376"/>
      <c r="J101" s="376"/>
      <c r="K101" s="377"/>
      <c r="L101" s="311"/>
      <c r="M101" s="312"/>
      <c r="N101" s="312"/>
      <c r="O101" s="312"/>
      <c r="P101" s="312"/>
      <c r="Q101" s="312"/>
      <c r="R101" s="313"/>
    </row>
    <row r="102" spans="2:18" ht="14.7" customHeight="1" thickBot="1" x14ac:dyDescent="0.3">
      <c r="B102" s="375"/>
      <c r="C102" s="376"/>
      <c r="D102" s="376"/>
      <c r="E102" s="376"/>
      <c r="F102" s="376"/>
      <c r="G102" s="376"/>
      <c r="H102" s="376"/>
      <c r="I102" s="376"/>
      <c r="J102" s="376"/>
      <c r="K102" s="377"/>
      <c r="L102" s="311"/>
      <c r="M102" s="312"/>
      <c r="N102" s="312"/>
      <c r="O102" s="312"/>
      <c r="P102" s="312"/>
      <c r="Q102" s="312"/>
      <c r="R102" s="313"/>
    </row>
    <row r="103" spans="2:18" ht="37.950000000000003" customHeight="1" thickBot="1" x14ac:dyDescent="0.3">
      <c r="B103" s="314" t="s">
        <v>52</v>
      </c>
      <c r="C103" s="315"/>
      <c r="D103" s="315"/>
      <c r="E103" s="315"/>
      <c r="F103" s="315"/>
      <c r="G103" s="315"/>
      <c r="H103" s="315"/>
      <c r="I103" s="315"/>
      <c r="J103" s="315"/>
      <c r="K103" s="315"/>
      <c r="L103" s="317"/>
      <c r="M103" s="318"/>
      <c r="N103" s="318"/>
      <c r="O103" s="318"/>
      <c r="P103" s="318"/>
      <c r="Q103" s="318"/>
      <c r="R103" s="319"/>
    </row>
    <row r="104" spans="2:18" ht="39" customHeight="1" x14ac:dyDescent="0.25">
      <c r="B104" s="280" t="s">
        <v>190</v>
      </c>
      <c r="C104" s="280"/>
      <c r="D104" s="280"/>
      <c r="E104" s="280"/>
      <c r="F104" s="280"/>
      <c r="G104" s="280"/>
      <c r="H104" s="280"/>
      <c r="I104" s="280"/>
      <c r="J104" s="280"/>
      <c r="K104" s="281"/>
      <c r="L104" s="348" t="s">
        <v>53</v>
      </c>
      <c r="M104" s="324"/>
      <c r="N104" s="324"/>
      <c r="O104" s="324"/>
      <c r="P104" s="324"/>
      <c r="Q104" s="324"/>
      <c r="R104" s="349"/>
    </row>
    <row r="105" spans="2:18" ht="13.95" customHeight="1" x14ac:dyDescent="0.25">
      <c r="B105" s="282"/>
      <c r="C105" s="282"/>
      <c r="D105" s="282"/>
      <c r="E105" s="282"/>
      <c r="F105" s="282"/>
      <c r="G105" s="282"/>
      <c r="H105" s="282"/>
      <c r="I105" s="282"/>
      <c r="J105" s="282"/>
      <c r="K105" s="283"/>
      <c r="L105" s="348"/>
      <c r="M105" s="324"/>
      <c r="N105" s="324"/>
      <c r="O105" s="324"/>
      <c r="P105" s="324"/>
      <c r="Q105" s="324"/>
      <c r="R105" s="349"/>
    </row>
    <row r="106" spans="2:18" ht="13.95" customHeight="1" x14ac:dyDescent="0.25">
      <c r="B106" s="282"/>
      <c r="C106" s="282"/>
      <c r="D106" s="282"/>
      <c r="E106" s="282"/>
      <c r="F106" s="282"/>
      <c r="G106" s="282"/>
      <c r="H106" s="282"/>
      <c r="I106" s="282"/>
      <c r="J106" s="282"/>
      <c r="K106" s="283"/>
      <c r="L106" s="348"/>
      <c r="M106" s="324"/>
      <c r="N106" s="324"/>
      <c r="O106" s="324"/>
      <c r="P106" s="324"/>
      <c r="Q106" s="324"/>
      <c r="R106" s="349"/>
    </row>
    <row r="107" spans="2:18" ht="13.95" customHeight="1" x14ac:dyDescent="0.25">
      <c r="B107" s="282"/>
      <c r="C107" s="282"/>
      <c r="D107" s="282"/>
      <c r="E107" s="282"/>
      <c r="F107" s="282"/>
      <c r="G107" s="282"/>
      <c r="H107" s="282"/>
      <c r="I107" s="282"/>
      <c r="J107" s="282"/>
      <c r="K107" s="283"/>
      <c r="L107" s="348"/>
      <c r="M107" s="324"/>
      <c r="N107" s="324"/>
      <c r="O107" s="324"/>
      <c r="P107" s="324"/>
      <c r="Q107" s="324"/>
      <c r="R107" s="349"/>
    </row>
    <row r="108" spans="2:18" ht="13.95" customHeight="1" x14ac:dyDescent="0.25">
      <c r="B108" s="282"/>
      <c r="C108" s="282"/>
      <c r="D108" s="282"/>
      <c r="E108" s="282"/>
      <c r="F108" s="282"/>
      <c r="G108" s="282"/>
      <c r="H108" s="282"/>
      <c r="I108" s="282"/>
      <c r="J108" s="282"/>
      <c r="K108" s="283"/>
      <c r="L108" s="348"/>
      <c r="M108" s="324"/>
      <c r="N108" s="324"/>
      <c r="O108" s="324"/>
      <c r="P108" s="324"/>
      <c r="Q108" s="324"/>
      <c r="R108" s="349"/>
    </row>
    <row r="109" spans="2:18" ht="13.95" customHeight="1" x14ac:dyDescent="0.25">
      <c r="B109" s="282"/>
      <c r="C109" s="282"/>
      <c r="D109" s="282"/>
      <c r="E109" s="282"/>
      <c r="F109" s="282"/>
      <c r="G109" s="282"/>
      <c r="H109" s="282"/>
      <c r="I109" s="282"/>
      <c r="J109" s="282"/>
      <c r="K109" s="283"/>
      <c r="L109" s="348"/>
      <c r="M109" s="324"/>
      <c r="N109" s="324"/>
      <c r="O109" s="324"/>
      <c r="P109" s="324"/>
      <c r="Q109" s="324"/>
      <c r="R109" s="349"/>
    </row>
    <row r="110" spans="2:18" ht="13.95" customHeight="1" x14ac:dyDescent="0.25">
      <c r="B110" s="282"/>
      <c r="C110" s="282"/>
      <c r="D110" s="282"/>
      <c r="E110" s="282"/>
      <c r="F110" s="282"/>
      <c r="G110" s="282"/>
      <c r="H110" s="282"/>
      <c r="I110" s="282"/>
      <c r="J110" s="282"/>
      <c r="K110" s="283"/>
      <c r="L110" s="348"/>
      <c r="M110" s="324"/>
      <c r="N110" s="324"/>
      <c r="O110" s="324"/>
      <c r="P110" s="324"/>
      <c r="Q110" s="324"/>
      <c r="R110" s="349"/>
    </row>
    <row r="111" spans="2:18" ht="13.95" customHeight="1" x14ac:dyDescent="0.25">
      <c r="B111" s="282"/>
      <c r="C111" s="282"/>
      <c r="D111" s="282"/>
      <c r="E111" s="282"/>
      <c r="F111" s="282"/>
      <c r="G111" s="282"/>
      <c r="H111" s="282"/>
      <c r="I111" s="282"/>
      <c r="J111" s="282"/>
      <c r="K111" s="283"/>
      <c r="L111" s="348"/>
      <c r="M111" s="324"/>
      <c r="N111" s="324"/>
      <c r="O111" s="324"/>
      <c r="P111" s="324"/>
      <c r="Q111" s="324"/>
      <c r="R111" s="349"/>
    </row>
    <row r="112" spans="2:18" ht="14.4" thickBot="1" x14ac:dyDescent="0.3">
      <c r="B112" s="284"/>
      <c r="C112" s="284"/>
      <c r="D112" s="284"/>
      <c r="E112" s="284"/>
      <c r="F112" s="284"/>
      <c r="G112" s="284"/>
      <c r="H112" s="284"/>
      <c r="I112" s="284"/>
      <c r="J112" s="284"/>
      <c r="K112" s="285"/>
      <c r="L112" s="350"/>
      <c r="M112" s="351"/>
      <c r="N112" s="351"/>
      <c r="O112" s="351"/>
      <c r="P112" s="351"/>
      <c r="Q112" s="351"/>
      <c r="R112" s="352"/>
    </row>
    <row r="113" spans="2:18" ht="30" customHeight="1" thickBot="1" x14ac:dyDescent="0.3">
      <c r="B113" s="345" t="s">
        <v>54</v>
      </c>
      <c r="C113" s="346"/>
      <c r="D113" s="346"/>
      <c r="E113" s="346"/>
      <c r="F113" s="346"/>
      <c r="G113" s="346"/>
      <c r="H113" s="346"/>
      <c r="I113" s="346"/>
      <c r="J113" s="346"/>
      <c r="K113" s="347"/>
      <c r="L113" s="343"/>
      <c r="M113" s="343"/>
      <c r="N113" s="343"/>
      <c r="O113" s="343"/>
      <c r="P113" s="343"/>
      <c r="Q113" s="343"/>
      <c r="R113" s="344"/>
    </row>
    <row r="114" spans="2:18" ht="42" customHeight="1" x14ac:dyDescent="0.25">
      <c r="B114" s="280" t="s">
        <v>186</v>
      </c>
      <c r="C114" s="280"/>
      <c r="D114" s="280"/>
      <c r="E114" s="280"/>
      <c r="F114" s="280"/>
      <c r="G114" s="280"/>
      <c r="H114" s="280"/>
      <c r="I114" s="280"/>
      <c r="J114" s="280"/>
      <c r="K114" s="353"/>
      <c r="L114" s="337"/>
      <c r="M114" s="337"/>
      <c r="N114" s="337"/>
      <c r="O114" s="337"/>
      <c r="P114" s="337"/>
      <c r="Q114" s="337"/>
      <c r="R114" s="338"/>
    </row>
    <row r="115" spans="2:18" x14ac:dyDescent="0.25">
      <c r="B115" s="282"/>
      <c r="C115" s="282"/>
      <c r="D115" s="282"/>
      <c r="E115" s="282"/>
      <c r="F115" s="282"/>
      <c r="G115" s="282"/>
      <c r="H115" s="282"/>
      <c r="I115" s="282"/>
      <c r="J115" s="282"/>
      <c r="K115" s="354"/>
      <c r="L115" s="339"/>
      <c r="M115" s="339"/>
      <c r="N115" s="339"/>
      <c r="O115" s="339"/>
      <c r="P115" s="339"/>
      <c r="Q115" s="339"/>
      <c r="R115" s="340"/>
    </row>
    <row r="116" spans="2:18" x14ac:dyDescent="0.25">
      <c r="B116" s="282"/>
      <c r="C116" s="282"/>
      <c r="D116" s="282"/>
      <c r="E116" s="282"/>
      <c r="F116" s="282"/>
      <c r="G116" s="282"/>
      <c r="H116" s="282"/>
      <c r="I116" s="282"/>
      <c r="J116" s="282"/>
      <c r="K116" s="354"/>
      <c r="L116" s="339"/>
      <c r="M116" s="339"/>
      <c r="N116" s="339"/>
      <c r="O116" s="339"/>
      <c r="P116" s="339"/>
      <c r="Q116" s="339"/>
      <c r="R116" s="340"/>
    </row>
    <row r="117" spans="2:18" ht="14.4" thickBot="1" x14ac:dyDescent="0.3">
      <c r="B117" s="284"/>
      <c r="C117" s="284"/>
      <c r="D117" s="284"/>
      <c r="E117" s="284"/>
      <c r="F117" s="284"/>
      <c r="G117" s="284"/>
      <c r="H117" s="284"/>
      <c r="I117" s="284"/>
      <c r="J117" s="284"/>
      <c r="K117" s="355"/>
      <c r="L117" s="341"/>
      <c r="M117" s="341"/>
      <c r="N117" s="341"/>
      <c r="O117" s="341"/>
      <c r="P117" s="341"/>
      <c r="Q117" s="341"/>
      <c r="R117" s="342"/>
    </row>
    <row r="118" spans="2:18" ht="30" customHeight="1" thickBot="1" x14ac:dyDescent="0.3">
      <c r="B118" s="329" t="s">
        <v>55</v>
      </c>
      <c r="C118" s="330"/>
      <c r="D118" s="330"/>
      <c r="E118" s="330"/>
      <c r="F118" s="330"/>
      <c r="G118" s="330"/>
      <c r="H118" s="331"/>
      <c r="I118" s="329" t="s">
        <v>56</v>
      </c>
      <c r="J118" s="330"/>
      <c r="K118" s="331"/>
      <c r="L118" s="343"/>
      <c r="M118" s="343"/>
      <c r="N118" s="343"/>
      <c r="O118" s="343"/>
      <c r="P118" s="343"/>
      <c r="Q118" s="343"/>
      <c r="R118" s="344"/>
    </row>
    <row r="119" spans="2:18" x14ac:dyDescent="0.25">
      <c r="B119" s="271" t="s">
        <v>187</v>
      </c>
      <c r="C119" s="271"/>
      <c r="D119" s="271"/>
      <c r="E119" s="271"/>
      <c r="F119" s="271"/>
      <c r="G119" s="271"/>
      <c r="H119" s="272"/>
      <c r="I119" s="277" t="s">
        <v>188</v>
      </c>
      <c r="J119" s="271"/>
      <c r="K119" s="272"/>
      <c r="L119" s="237"/>
      <c r="M119" s="231"/>
      <c r="N119" s="231"/>
      <c r="O119" s="231"/>
      <c r="P119" s="231"/>
      <c r="Q119" s="231"/>
      <c r="R119" s="232"/>
    </row>
    <row r="120" spans="2:18" x14ac:dyDescent="0.25">
      <c r="B120" s="273"/>
      <c r="C120" s="273"/>
      <c r="D120" s="273"/>
      <c r="E120" s="273"/>
      <c r="F120" s="273"/>
      <c r="G120" s="273"/>
      <c r="H120" s="274"/>
      <c r="I120" s="278"/>
      <c r="J120" s="273"/>
      <c r="K120" s="274"/>
      <c r="L120" s="238"/>
      <c r="M120" s="236"/>
      <c r="N120" s="236"/>
      <c r="O120" s="236"/>
      <c r="P120" s="236"/>
      <c r="Q120" s="236"/>
      <c r="R120" s="233"/>
    </row>
    <row r="121" spans="2:18" x14ac:dyDescent="0.25">
      <c r="B121" s="273"/>
      <c r="C121" s="273"/>
      <c r="D121" s="273"/>
      <c r="E121" s="273"/>
      <c r="F121" s="273"/>
      <c r="G121" s="273"/>
      <c r="H121" s="274"/>
      <c r="I121" s="278"/>
      <c r="J121" s="273"/>
      <c r="K121" s="274"/>
      <c r="L121" s="238"/>
      <c r="M121" s="236"/>
      <c r="N121" s="236"/>
      <c r="O121" s="236"/>
      <c r="P121" s="236"/>
      <c r="Q121" s="236"/>
      <c r="R121" s="233"/>
    </row>
    <row r="122" spans="2:18" ht="34.950000000000003" customHeight="1" thickBot="1" x14ac:dyDescent="0.3">
      <c r="B122" s="275"/>
      <c r="C122" s="275"/>
      <c r="D122" s="275"/>
      <c r="E122" s="275"/>
      <c r="F122" s="275"/>
      <c r="G122" s="275"/>
      <c r="H122" s="276"/>
      <c r="I122" s="279"/>
      <c r="J122" s="275"/>
      <c r="K122" s="276"/>
      <c r="L122" s="239"/>
      <c r="M122" s="234"/>
      <c r="N122" s="234"/>
      <c r="O122" s="234"/>
      <c r="P122" s="234"/>
      <c r="Q122" s="234"/>
      <c r="R122" s="235"/>
    </row>
    <row r="123" spans="2:18" ht="30" customHeight="1" thickBot="1" x14ac:dyDescent="0.3">
      <c r="B123" s="329" t="s">
        <v>57</v>
      </c>
      <c r="C123" s="330"/>
      <c r="D123" s="330"/>
      <c r="E123" s="330"/>
      <c r="F123" s="330"/>
      <c r="G123" s="330"/>
      <c r="H123" s="331"/>
      <c r="I123" s="332" t="s">
        <v>58</v>
      </c>
      <c r="J123" s="333"/>
      <c r="K123" s="334"/>
      <c r="L123" s="335"/>
      <c r="M123" s="336"/>
      <c r="N123" s="336"/>
      <c r="O123" s="336"/>
      <c r="P123" s="336"/>
      <c r="Q123" s="336"/>
      <c r="R123" s="336"/>
    </row>
    <row r="124" spans="2:18" ht="13.95" customHeight="1" x14ac:dyDescent="0.25">
      <c r="B124" s="271" t="s">
        <v>191</v>
      </c>
      <c r="C124" s="271"/>
      <c r="D124" s="271"/>
      <c r="E124" s="271"/>
      <c r="F124" s="271"/>
      <c r="G124" s="271"/>
      <c r="H124" s="271"/>
      <c r="I124" s="287" t="s">
        <v>189</v>
      </c>
      <c r="J124" s="288"/>
      <c r="K124" s="289"/>
      <c r="L124" s="240"/>
      <c r="M124" s="241"/>
      <c r="N124" s="241"/>
      <c r="O124" s="241"/>
      <c r="P124" s="241"/>
      <c r="Q124" s="241"/>
      <c r="R124" s="242"/>
    </row>
    <row r="125" spans="2:18" x14ac:dyDescent="0.25">
      <c r="B125" s="273"/>
      <c r="C125" s="273"/>
      <c r="D125" s="273"/>
      <c r="E125" s="273"/>
      <c r="F125" s="273"/>
      <c r="G125" s="273"/>
      <c r="H125" s="273"/>
      <c r="I125" s="290"/>
      <c r="J125" s="291"/>
      <c r="K125" s="292"/>
      <c r="L125" s="240"/>
      <c r="M125" s="241"/>
      <c r="N125" s="241"/>
      <c r="O125" s="241"/>
      <c r="P125" s="241"/>
      <c r="Q125" s="241"/>
      <c r="R125" s="242"/>
    </row>
    <row r="126" spans="2:18" x14ac:dyDescent="0.25">
      <c r="B126" s="273"/>
      <c r="C126" s="273"/>
      <c r="D126" s="273"/>
      <c r="E126" s="273"/>
      <c r="F126" s="273"/>
      <c r="G126" s="273"/>
      <c r="H126" s="273"/>
      <c r="I126" s="290"/>
      <c r="J126" s="291"/>
      <c r="K126" s="292"/>
      <c r="L126" s="240"/>
      <c r="M126" s="241"/>
      <c r="N126" s="241"/>
      <c r="O126" s="241"/>
      <c r="P126" s="241"/>
      <c r="Q126" s="241"/>
      <c r="R126" s="242"/>
    </row>
    <row r="127" spans="2:18" ht="34.950000000000003" customHeight="1" x14ac:dyDescent="0.25">
      <c r="B127" s="273"/>
      <c r="C127" s="273"/>
      <c r="D127" s="273"/>
      <c r="E127" s="273"/>
      <c r="F127" s="273"/>
      <c r="G127" s="273"/>
      <c r="H127" s="273"/>
      <c r="I127" s="290"/>
      <c r="J127" s="291"/>
      <c r="K127" s="292"/>
      <c r="L127" s="240"/>
      <c r="M127" s="241"/>
      <c r="N127" s="241"/>
      <c r="O127" s="241"/>
      <c r="P127" s="241"/>
      <c r="Q127" s="241"/>
      <c r="R127" s="242"/>
    </row>
    <row r="128" spans="2:18" ht="14.4" thickBot="1" x14ac:dyDescent="0.3">
      <c r="B128" s="286"/>
      <c r="C128" s="286"/>
      <c r="D128" s="286"/>
      <c r="E128" s="286"/>
      <c r="F128" s="286"/>
      <c r="G128" s="286"/>
      <c r="H128" s="286"/>
      <c r="I128" s="293"/>
      <c r="J128" s="294"/>
      <c r="K128" s="295"/>
      <c r="L128" s="243"/>
      <c r="M128" s="244"/>
      <c r="N128" s="244"/>
      <c r="O128" s="244"/>
      <c r="P128" s="244"/>
      <c r="Q128" s="244"/>
      <c r="R128" s="245"/>
    </row>
    <row r="129" spans="2:18" ht="14.4" thickBot="1" x14ac:dyDescent="0.3">
      <c r="B129" s="231"/>
      <c r="C129" s="231"/>
      <c r="D129" s="231"/>
      <c r="E129" s="231"/>
      <c r="F129" s="231"/>
      <c r="G129" s="231"/>
      <c r="H129" s="231"/>
      <c r="I129" s="231"/>
      <c r="J129" s="231"/>
      <c r="K129" s="231"/>
      <c r="L129" s="69"/>
      <c r="M129" s="69"/>
      <c r="N129" s="69"/>
      <c r="O129" s="69"/>
      <c r="P129" s="69"/>
      <c r="Q129" s="58"/>
      <c r="R129" s="58"/>
    </row>
    <row r="130" spans="2:18" ht="13.95" customHeight="1" x14ac:dyDescent="0.25">
      <c r="B130" s="305" t="s">
        <v>197</v>
      </c>
      <c r="C130" s="306"/>
      <c r="D130" s="306"/>
      <c r="E130" s="306"/>
      <c r="F130" s="306"/>
      <c r="G130" s="306"/>
      <c r="H130" s="306"/>
      <c r="I130" s="306"/>
      <c r="J130" s="306"/>
      <c r="K130" s="307"/>
      <c r="L130" s="308" t="s">
        <v>32</v>
      </c>
      <c r="M130" s="309"/>
      <c r="N130" s="309"/>
      <c r="O130" s="309"/>
      <c r="P130" s="309"/>
      <c r="Q130" s="309"/>
      <c r="R130" s="310"/>
    </row>
    <row r="131" spans="2:18" ht="13.95" customHeight="1" x14ac:dyDescent="0.25">
      <c r="B131" s="305"/>
      <c r="C131" s="306"/>
      <c r="D131" s="306"/>
      <c r="E131" s="306"/>
      <c r="F131" s="306"/>
      <c r="G131" s="306"/>
      <c r="H131" s="306"/>
      <c r="I131" s="306"/>
      <c r="J131" s="306"/>
      <c r="K131" s="307"/>
      <c r="L131" s="311"/>
      <c r="M131" s="312"/>
      <c r="N131" s="312"/>
      <c r="O131" s="312"/>
      <c r="P131" s="312"/>
      <c r="Q131" s="312"/>
      <c r="R131" s="313"/>
    </row>
    <row r="132" spans="2:18" ht="14.7" customHeight="1" thickBot="1" x14ac:dyDescent="0.3">
      <c r="B132" s="305"/>
      <c r="C132" s="306"/>
      <c r="D132" s="306"/>
      <c r="E132" s="306"/>
      <c r="F132" s="306"/>
      <c r="G132" s="306"/>
      <c r="H132" s="306"/>
      <c r="I132" s="306"/>
      <c r="J132" s="306"/>
      <c r="K132" s="307"/>
      <c r="L132" s="311"/>
      <c r="M132" s="312"/>
      <c r="N132" s="312"/>
      <c r="O132" s="312"/>
      <c r="P132" s="312"/>
      <c r="Q132" s="312"/>
      <c r="R132" s="313"/>
    </row>
    <row r="133" spans="2:18" ht="30" customHeight="1" thickBot="1" x14ac:dyDescent="0.3">
      <c r="B133" s="314" t="s">
        <v>59</v>
      </c>
      <c r="C133" s="315"/>
      <c r="D133" s="315"/>
      <c r="E133" s="315"/>
      <c r="F133" s="315"/>
      <c r="G133" s="315"/>
      <c r="H133" s="315"/>
      <c r="I133" s="315"/>
      <c r="J133" s="315"/>
      <c r="K133" s="316"/>
      <c r="L133" s="317"/>
      <c r="M133" s="318"/>
      <c r="N133" s="318"/>
      <c r="O133" s="318"/>
      <c r="P133" s="318"/>
      <c r="Q133" s="318"/>
      <c r="R133" s="319"/>
    </row>
    <row r="134" spans="2:18" ht="79.5" customHeight="1" x14ac:dyDescent="0.25">
      <c r="B134" s="296" t="s">
        <v>192</v>
      </c>
      <c r="C134" s="297"/>
      <c r="D134" s="297"/>
      <c r="E134" s="297"/>
      <c r="F134" s="297"/>
      <c r="G134" s="297"/>
      <c r="H134" s="297"/>
      <c r="I134" s="297"/>
      <c r="J134" s="297"/>
      <c r="K134" s="298"/>
      <c r="L134" s="320" t="s">
        <v>60</v>
      </c>
      <c r="M134" s="321"/>
      <c r="N134" s="321"/>
      <c r="O134" s="321"/>
      <c r="P134" s="321"/>
      <c r="Q134" s="321"/>
      <c r="R134" s="322"/>
    </row>
    <row r="135" spans="2:18" x14ac:dyDescent="0.25">
      <c r="B135" s="299"/>
      <c r="C135" s="300"/>
      <c r="D135" s="300"/>
      <c r="E135" s="300"/>
      <c r="F135" s="300"/>
      <c r="G135" s="300"/>
      <c r="H135" s="300"/>
      <c r="I135" s="300"/>
      <c r="J135" s="300"/>
      <c r="K135" s="301"/>
      <c r="L135" s="323"/>
      <c r="M135" s="324"/>
      <c r="N135" s="324"/>
      <c r="O135" s="324"/>
      <c r="P135" s="324"/>
      <c r="Q135" s="324"/>
      <c r="R135" s="325"/>
    </row>
    <row r="136" spans="2:18" x14ac:dyDescent="0.25">
      <c r="B136" s="299"/>
      <c r="C136" s="300"/>
      <c r="D136" s="300"/>
      <c r="E136" s="300"/>
      <c r="F136" s="300"/>
      <c r="G136" s="300"/>
      <c r="H136" s="300"/>
      <c r="I136" s="300"/>
      <c r="J136" s="300"/>
      <c r="K136" s="301"/>
      <c r="L136" s="323"/>
      <c r="M136" s="324"/>
      <c r="N136" s="324"/>
      <c r="O136" s="324"/>
      <c r="P136" s="324"/>
      <c r="Q136" s="324"/>
      <c r="R136" s="325"/>
    </row>
    <row r="137" spans="2:18" x14ac:dyDescent="0.25">
      <c r="B137" s="228"/>
      <c r="C137" s="227"/>
      <c r="D137" s="227"/>
      <c r="E137" s="227"/>
      <c r="F137" s="227"/>
      <c r="G137" s="227"/>
      <c r="H137" s="227"/>
      <c r="I137" s="227"/>
      <c r="J137" s="227"/>
      <c r="K137" s="227"/>
      <c r="L137" s="323"/>
      <c r="M137" s="324"/>
      <c r="N137" s="324"/>
      <c r="O137" s="324"/>
      <c r="P137" s="324"/>
      <c r="Q137" s="324"/>
      <c r="R137" s="325"/>
    </row>
    <row r="138" spans="2:18" x14ac:dyDescent="0.25">
      <c r="B138" s="228"/>
      <c r="C138" s="227"/>
      <c r="D138" s="227"/>
      <c r="E138" s="227"/>
      <c r="F138" s="227"/>
      <c r="G138" s="227"/>
      <c r="H138" s="227"/>
      <c r="I138" s="227"/>
      <c r="J138" s="227"/>
      <c r="K138" s="227"/>
      <c r="L138" s="323"/>
      <c r="M138" s="324"/>
      <c r="N138" s="324"/>
      <c r="O138" s="324"/>
      <c r="P138" s="324"/>
      <c r="Q138" s="324"/>
      <c r="R138" s="325"/>
    </row>
    <row r="139" spans="2:18" x14ac:dyDescent="0.25">
      <c r="B139" s="228"/>
      <c r="C139" s="227"/>
      <c r="D139" s="227"/>
      <c r="E139" s="227"/>
      <c r="F139" s="227"/>
      <c r="G139" s="227"/>
      <c r="H139" s="227"/>
      <c r="I139" s="227"/>
      <c r="J139" s="227"/>
      <c r="K139" s="227"/>
      <c r="L139" s="323"/>
      <c r="M139" s="324"/>
      <c r="N139" s="324"/>
      <c r="O139" s="324"/>
      <c r="P139" s="324"/>
      <c r="Q139" s="324"/>
      <c r="R139" s="325"/>
    </row>
    <row r="140" spans="2:18" x14ac:dyDescent="0.25">
      <c r="B140" s="228"/>
      <c r="C140" s="227"/>
      <c r="D140" s="227"/>
      <c r="E140" s="227"/>
      <c r="F140" s="227"/>
      <c r="G140" s="227"/>
      <c r="H140" s="227"/>
      <c r="I140" s="227"/>
      <c r="J140" s="227"/>
      <c r="K140" s="227"/>
      <c r="L140" s="323"/>
      <c r="M140" s="324"/>
      <c r="N140" s="324"/>
      <c r="O140" s="324"/>
      <c r="P140" s="324"/>
      <c r="Q140" s="324"/>
      <c r="R140" s="325"/>
    </row>
    <row r="141" spans="2:18" x14ac:dyDescent="0.25">
      <c r="B141" s="228"/>
      <c r="C141" s="227"/>
      <c r="D141" s="227"/>
      <c r="E141" s="227"/>
      <c r="F141" s="227"/>
      <c r="G141" s="227"/>
      <c r="H141" s="227"/>
      <c r="I141" s="227"/>
      <c r="J141" s="227"/>
      <c r="K141" s="227"/>
      <c r="L141" s="323"/>
      <c r="M141" s="324"/>
      <c r="N141" s="324"/>
      <c r="O141" s="324"/>
      <c r="P141" s="324"/>
      <c r="Q141" s="324"/>
      <c r="R141" s="325"/>
    </row>
    <row r="142" spans="2:18" x14ac:dyDescent="0.25">
      <c r="B142" s="228"/>
      <c r="C142" s="227"/>
      <c r="D142" s="227"/>
      <c r="E142" s="227"/>
      <c r="F142" s="227"/>
      <c r="G142" s="227"/>
      <c r="H142" s="227"/>
      <c r="I142" s="227"/>
      <c r="J142" s="227"/>
      <c r="K142" s="227"/>
      <c r="L142" s="323"/>
      <c r="M142" s="324"/>
      <c r="N142" s="324"/>
      <c r="O142" s="324"/>
      <c r="P142" s="324"/>
      <c r="Q142" s="324"/>
      <c r="R142" s="325"/>
    </row>
    <row r="143" spans="2:18" x14ac:dyDescent="0.25">
      <c r="B143" s="228"/>
      <c r="C143" s="227"/>
      <c r="D143" s="227"/>
      <c r="E143" s="227"/>
      <c r="F143" s="227"/>
      <c r="G143" s="227"/>
      <c r="H143" s="227"/>
      <c r="I143" s="227"/>
      <c r="J143" s="227"/>
      <c r="K143" s="227"/>
      <c r="L143" s="323"/>
      <c r="M143" s="324"/>
      <c r="N143" s="324"/>
      <c r="O143" s="324"/>
      <c r="P143" s="324"/>
      <c r="Q143" s="324"/>
      <c r="R143" s="325"/>
    </row>
    <row r="144" spans="2:18" x14ac:dyDescent="0.25">
      <c r="B144" s="228"/>
      <c r="C144" s="227"/>
      <c r="D144" s="227"/>
      <c r="E144" s="227"/>
      <c r="F144" s="227"/>
      <c r="G144" s="227"/>
      <c r="H144" s="227"/>
      <c r="I144" s="227"/>
      <c r="J144" s="227"/>
      <c r="K144" s="227"/>
      <c r="L144" s="323"/>
      <c r="M144" s="324"/>
      <c r="N144" s="324"/>
      <c r="O144" s="324"/>
      <c r="P144" s="324"/>
      <c r="Q144" s="324"/>
      <c r="R144" s="325"/>
    </row>
    <row r="145" spans="2:18" x14ac:dyDescent="0.25">
      <c r="B145" s="228"/>
      <c r="C145" s="227"/>
      <c r="D145" s="227"/>
      <c r="E145" s="227"/>
      <c r="F145" s="227"/>
      <c r="G145" s="227"/>
      <c r="H145" s="227"/>
      <c r="I145" s="227"/>
      <c r="J145" s="227"/>
      <c r="K145" s="227"/>
      <c r="L145" s="323"/>
      <c r="M145" s="324"/>
      <c r="N145" s="324"/>
      <c r="O145" s="324"/>
      <c r="P145" s="324"/>
      <c r="Q145" s="324"/>
      <c r="R145" s="325"/>
    </row>
    <row r="146" spans="2:18" x14ac:dyDescent="0.25">
      <c r="B146" s="228"/>
      <c r="C146" s="227"/>
      <c r="D146" s="227"/>
      <c r="E146" s="227"/>
      <c r="F146" s="227"/>
      <c r="G146" s="227"/>
      <c r="H146" s="227"/>
      <c r="I146" s="227"/>
      <c r="J146" s="227"/>
      <c r="K146" s="227"/>
      <c r="L146" s="323"/>
      <c r="M146" s="324"/>
      <c r="N146" s="324"/>
      <c r="O146" s="324"/>
      <c r="P146" s="324"/>
      <c r="Q146" s="324"/>
      <c r="R146" s="325"/>
    </row>
    <row r="147" spans="2:18" x14ac:dyDescent="0.25">
      <c r="B147" s="228"/>
      <c r="C147" s="227"/>
      <c r="D147" s="227"/>
      <c r="E147" s="227"/>
      <c r="F147" s="227"/>
      <c r="G147" s="227"/>
      <c r="H147" s="227"/>
      <c r="I147" s="227"/>
      <c r="J147" s="227"/>
      <c r="K147" s="227"/>
      <c r="L147" s="323"/>
      <c r="M147" s="324"/>
      <c r="N147" s="324"/>
      <c r="O147" s="324"/>
      <c r="P147" s="324"/>
      <c r="Q147" s="324"/>
      <c r="R147" s="325"/>
    </row>
    <row r="148" spans="2:18" x14ac:dyDescent="0.25">
      <c r="B148" s="228"/>
      <c r="C148" s="227"/>
      <c r="D148" s="227"/>
      <c r="E148" s="227"/>
      <c r="F148" s="227"/>
      <c r="G148" s="227"/>
      <c r="H148" s="227"/>
      <c r="I148" s="227"/>
      <c r="J148" s="227"/>
      <c r="K148" s="227"/>
      <c r="L148" s="323"/>
      <c r="M148" s="324"/>
      <c r="N148" s="324"/>
      <c r="O148" s="324"/>
      <c r="P148" s="324"/>
      <c r="Q148" s="324"/>
      <c r="R148" s="325"/>
    </row>
    <row r="149" spans="2:18" x14ac:dyDescent="0.25">
      <c r="B149" s="228"/>
      <c r="C149" s="227"/>
      <c r="D149" s="227"/>
      <c r="E149" s="227"/>
      <c r="F149" s="227"/>
      <c r="G149" s="227"/>
      <c r="H149" s="227"/>
      <c r="I149" s="227"/>
      <c r="J149" s="227"/>
      <c r="K149" s="227"/>
      <c r="L149" s="323"/>
      <c r="M149" s="324"/>
      <c r="N149" s="324"/>
      <c r="O149" s="324"/>
      <c r="P149" s="324"/>
      <c r="Q149" s="324"/>
      <c r="R149" s="325"/>
    </row>
    <row r="150" spans="2:18" x14ac:dyDescent="0.25">
      <c r="B150" s="228"/>
      <c r="C150" s="227"/>
      <c r="D150" s="227"/>
      <c r="E150" s="227"/>
      <c r="F150" s="227"/>
      <c r="G150" s="227"/>
      <c r="H150" s="227"/>
      <c r="I150" s="227"/>
      <c r="J150" s="227"/>
      <c r="K150" s="227"/>
      <c r="L150" s="323"/>
      <c r="M150" s="324"/>
      <c r="N150" s="324"/>
      <c r="O150" s="324"/>
      <c r="P150" s="324"/>
      <c r="Q150" s="324"/>
      <c r="R150" s="325"/>
    </row>
    <row r="151" spans="2:18" x14ac:dyDescent="0.25">
      <c r="B151" s="228"/>
      <c r="C151" s="227"/>
      <c r="D151" s="227"/>
      <c r="E151" s="227"/>
      <c r="F151" s="227"/>
      <c r="G151" s="227"/>
      <c r="H151" s="227"/>
      <c r="I151" s="227"/>
      <c r="J151" s="227"/>
      <c r="K151" s="227"/>
      <c r="L151" s="323"/>
      <c r="M151" s="324"/>
      <c r="N151" s="324"/>
      <c r="O151" s="324"/>
      <c r="P151" s="324"/>
      <c r="Q151" s="324"/>
      <c r="R151" s="325"/>
    </row>
    <row r="152" spans="2:18" x14ac:dyDescent="0.25">
      <c r="B152" s="228"/>
      <c r="C152" s="227"/>
      <c r="D152" s="227"/>
      <c r="E152" s="227"/>
      <c r="F152" s="227"/>
      <c r="G152" s="227"/>
      <c r="H152" s="227"/>
      <c r="I152" s="227"/>
      <c r="J152" s="227"/>
      <c r="K152" s="227"/>
      <c r="L152" s="323"/>
      <c r="M152" s="324"/>
      <c r="N152" s="324"/>
      <c r="O152" s="324"/>
      <c r="P152" s="324"/>
      <c r="Q152" s="324"/>
      <c r="R152" s="325"/>
    </row>
    <row r="153" spans="2:18" x14ac:dyDescent="0.25">
      <c r="B153" s="228"/>
      <c r="C153" s="227"/>
      <c r="D153" s="227"/>
      <c r="E153" s="227"/>
      <c r="F153" s="227"/>
      <c r="G153" s="227"/>
      <c r="H153" s="227"/>
      <c r="I153" s="227"/>
      <c r="J153" s="227"/>
      <c r="K153" s="227"/>
      <c r="L153" s="323"/>
      <c r="M153" s="324"/>
      <c r="N153" s="324"/>
      <c r="O153" s="324"/>
      <c r="P153" s="324"/>
      <c r="Q153" s="324"/>
      <c r="R153" s="325"/>
    </row>
    <row r="154" spans="2:18" x14ac:dyDescent="0.25">
      <c r="B154" s="228"/>
      <c r="C154" s="227"/>
      <c r="D154" s="227"/>
      <c r="E154" s="227"/>
      <c r="F154" s="227"/>
      <c r="G154" s="227"/>
      <c r="H154" s="227"/>
      <c r="I154" s="227"/>
      <c r="J154" s="227"/>
      <c r="K154" s="227"/>
      <c r="L154" s="323"/>
      <c r="M154" s="324"/>
      <c r="N154" s="324"/>
      <c r="O154" s="324"/>
      <c r="P154" s="324"/>
      <c r="Q154" s="324"/>
      <c r="R154" s="325"/>
    </row>
    <row r="155" spans="2:18" x14ac:dyDescent="0.25">
      <c r="B155" s="228"/>
      <c r="C155" s="227"/>
      <c r="D155" s="227"/>
      <c r="E155" s="227"/>
      <c r="F155" s="227"/>
      <c r="G155" s="227"/>
      <c r="H155" s="227"/>
      <c r="I155" s="227"/>
      <c r="J155" s="227"/>
      <c r="K155" s="227"/>
      <c r="L155" s="323"/>
      <c r="M155" s="324"/>
      <c r="N155" s="324"/>
      <c r="O155" s="324"/>
      <c r="P155" s="324"/>
      <c r="Q155" s="324"/>
      <c r="R155" s="325"/>
    </row>
    <row r="156" spans="2:18" x14ac:dyDescent="0.25">
      <c r="B156" s="228"/>
      <c r="C156" s="227"/>
      <c r="D156" s="227"/>
      <c r="E156" s="227"/>
      <c r="F156" s="227"/>
      <c r="G156" s="227"/>
      <c r="H156" s="227"/>
      <c r="I156" s="227"/>
      <c r="J156" s="227"/>
      <c r="K156" s="227"/>
      <c r="L156" s="323"/>
      <c r="M156" s="324"/>
      <c r="N156" s="324"/>
      <c r="O156" s="324"/>
      <c r="P156" s="324"/>
      <c r="Q156" s="324"/>
      <c r="R156" s="325"/>
    </row>
    <row r="157" spans="2:18" x14ac:dyDescent="0.25">
      <c r="B157" s="228"/>
      <c r="C157" s="227"/>
      <c r="D157" s="227"/>
      <c r="E157" s="227"/>
      <c r="F157" s="227"/>
      <c r="G157" s="227"/>
      <c r="H157" s="227"/>
      <c r="I157" s="227"/>
      <c r="J157" s="227"/>
      <c r="K157" s="227"/>
      <c r="L157" s="323"/>
      <c r="M157" s="324"/>
      <c r="N157" s="324"/>
      <c r="O157" s="324"/>
      <c r="P157" s="324"/>
      <c r="Q157" s="324"/>
      <c r="R157" s="325"/>
    </row>
    <row r="158" spans="2:18" x14ac:dyDescent="0.25">
      <c r="B158" s="228"/>
      <c r="C158" s="227"/>
      <c r="D158" s="227"/>
      <c r="E158" s="227"/>
      <c r="F158" s="227"/>
      <c r="G158" s="227"/>
      <c r="H158" s="227"/>
      <c r="I158" s="227"/>
      <c r="J158" s="227"/>
      <c r="K158" s="227"/>
      <c r="L158" s="323"/>
      <c r="M158" s="324"/>
      <c r="N158" s="324"/>
      <c r="O158" s="324"/>
      <c r="P158" s="324"/>
      <c r="Q158" s="324"/>
      <c r="R158" s="325"/>
    </row>
    <row r="159" spans="2:18" ht="14.4" thickBot="1" x14ac:dyDescent="0.3">
      <c r="B159" s="229"/>
      <c r="C159" s="230"/>
      <c r="D159" s="230"/>
      <c r="E159" s="230"/>
      <c r="F159" s="230"/>
      <c r="G159" s="230"/>
      <c r="H159" s="230"/>
      <c r="I159" s="230"/>
      <c r="J159" s="230"/>
      <c r="K159" s="230"/>
      <c r="L159" s="326"/>
      <c r="M159" s="327"/>
      <c r="N159" s="327"/>
      <c r="O159" s="327"/>
      <c r="P159" s="327"/>
      <c r="Q159" s="327"/>
      <c r="R159" s="328"/>
    </row>
    <row r="160" spans="2:18" x14ac:dyDescent="0.25">
      <c r="B160" s="58"/>
      <c r="C160" s="58"/>
      <c r="D160" s="58"/>
      <c r="E160" s="58"/>
      <c r="F160" s="58"/>
      <c r="L160" s="58"/>
      <c r="M160" s="58"/>
      <c r="N160" s="58"/>
      <c r="O160" s="58"/>
      <c r="P160" s="58"/>
      <c r="Q160" s="58"/>
      <c r="R160" s="58"/>
    </row>
  </sheetData>
  <sheetProtection selectLockedCells="1"/>
  <mergeCells count="102">
    <mergeCell ref="B92:K97"/>
    <mergeCell ref="B136:K136"/>
    <mergeCell ref="B12:R12"/>
    <mergeCell ref="B14:J16"/>
    <mergeCell ref="K14:R16"/>
    <mergeCell ref="B17:J17"/>
    <mergeCell ref="K17:R17"/>
    <mergeCell ref="F60:J60"/>
    <mergeCell ref="B61:D61"/>
    <mergeCell ref="F61:J61"/>
    <mergeCell ref="B62:D62"/>
    <mergeCell ref="F62:J62"/>
    <mergeCell ref="B63:D63"/>
    <mergeCell ref="F63:J63"/>
    <mergeCell ref="B55:J56"/>
    <mergeCell ref="K55:R56"/>
    <mergeCell ref="B57:J57"/>
    <mergeCell ref="K57:R57"/>
    <mergeCell ref="B58:D58"/>
    <mergeCell ref="F58:J58"/>
    <mergeCell ref="B66:D66"/>
    <mergeCell ref="F66:J66"/>
    <mergeCell ref="B67:D67"/>
    <mergeCell ref="F67:J67"/>
    <mergeCell ref="B8:R9"/>
    <mergeCell ref="B10:R10"/>
    <mergeCell ref="B11:R11"/>
    <mergeCell ref="K40:R46"/>
    <mergeCell ref="B47:J47"/>
    <mergeCell ref="K47:R47"/>
    <mergeCell ref="K48:R54"/>
    <mergeCell ref="K18:R36"/>
    <mergeCell ref="B37:J38"/>
    <mergeCell ref="K37:R38"/>
    <mergeCell ref="B39:J39"/>
    <mergeCell ref="K39:R39"/>
    <mergeCell ref="B18:J22"/>
    <mergeCell ref="B40:J46"/>
    <mergeCell ref="B48:J54"/>
    <mergeCell ref="B71:D71"/>
    <mergeCell ref="F71:J71"/>
    <mergeCell ref="K58:R71"/>
    <mergeCell ref="B59:D59"/>
    <mergeCell ref="F59:J59"/>
    <mergeCell ref="B60:D60"/>
    <mergeCell ref="B68:D68"/>
    <mergeCell ref="F68:J68"/>
    <mergeCell ref="B69:D69"/>
    <mergeCell ref="F69:J69"/>
    <mergeCell ref="B70:D70"/>
    <mergeCell ref="F70:J70"/>
    <mergeCell ref="B64:D64"/>
    <mergeCell ref="F64:J64"/>
    <mergeCell ref="B65:D65"/>
    <mergeCell ref="L113:R113"/>
    <mergeCell ref="L104:R112"/>
    <mergeCell ref="B114:K117"/>
    <mergeCell ref="B73:K75"/>
    <mergeCell ref="L73:R75"/>
    <mergeCell ref="B103:K103"/>
    <mergeCell ref="L103:R103"/>
    <mergeCell ref="B84:K84"/>
    <mergeCell ref="L84:R84"/>
    <mergeCell ref="L85:R90"/>
    <mergeCell ref="B91:K91"/>
    <mergeCell ref="L91:R91"/>
    <mergeCell ref="B76:K76"/>
    <mergeCell ref="L76:R76"/>
    <mergeCell ref="B77:K77"/>
    <mergeCell ref="L77:R77"/>
    <mergeCell ref="L78:R83"/>
    <mergeCell ref="L92:R97"/>
    <mergeCell ref="B100:K102"/>
    <mergeCell ref="L100:R102"/>
    <mergeCell ref="B85:K85"/>
    <mergeCell ref="B86:K86"/>
    <mergeCell ref="B87:K87"/>
    <mergeCell ref="B78:K83"/>
    <mergeCell ref="B119:H122"/>
    <mergeCell ref="I119:K122"/>
    <mergeCell ref="B104:K112"/>
    <mergeCell ref="B124:H128"/>
    <mergeCell ref="I124:K128"/>
    <mergeCell ref="B134:K134"/>
    <mergeCell ref="B135:K135"/>
    <mergeCell ref="B5:I5"/>
    <mergeCell ref="B6:I6"/>
    <mergeCell ref="J5:R5"/>
    <mergeCell ref="J6:R6"/>
    <mergeCell ref="B130:K132"/>
    <mergeCell ref="L130:R132"/>
    <mergeCell ref="B133:K133"/>
    <mergeCell ref="L133:R133"/>
    <mergeCell ref="L134:R159"/>
    <mergeCell ref="B123:H123"/>
    <mergeCell ref="I123:K123"/>
    <mergeCell ref="L123:R123"/>
    <mergeCell ref="L114:R117"/>
    <mergeCell ref="B118:H118"/>
    <mergeCell ref="I118:K118"/>
    <mergeCell ref="L118:R118"/>
    <mergeCell ref="B113:K113"/>
  </mergeCells>
  <pageMargins left="0.7" right="0.7" top="0.75" bottom="0.75" header="0.3" footer="0.3"/>
  <pageSetup paperSize="8" orientation="landscape"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pageSetUpPr fitToPage="1"/>
  </sheetPr>
  <dimension ref="B1:O262"/>
  <sheetViews>
    <sheetView showGridLines="0" topLeftCell="A7" zoomScaleNormal="100" workbookViewId="0">
      <selection activeCell="F13" sqref="F13"/>
    </sheetView>
  </sheetViews>
  <sheetFormatPr defaultColWidth="8.59765625" defaultRowHeight="13.8" x14ac:dyDescent="0.25"/>
  <cols>
    <col min="1" max="1" width="2.3984375" style="4" customWidth="1"/>
    <col min="2" max="2" width="5.8984375" style="4" customWidth="1"/>
    <col min="3" max="3" width="14.19921875" style="4" customWidth="1"/>
    <col min="4" max="4" width="17.3984375" style="4" customWidth="1"/>
    <col min="5" max="7" width="14.19921875" style="4" customWidth="1"/>
    <col min="8" max="8" width="15" style="4" customWidth="1"/>
    <col min="9" max="9" width="2.59765625" style="4" customWidth="1"/>
    <col min="10" max="16384" width="8.59765625" style="4"/>
  </cols>
  <sheetData>
    <row r="1" spans="2:15" ht="14.4" thickBot="1" x14ac:dyDescent="0.3">
      <c r="B1" s="32"/>
      <c r="C1" s="32"/>
      <c r="D1" s="32"/>
      <c r="E1" s="32"/>
      <c r="F1" s="32"/>
      <c r="G1" s="32"/>
      <c r="H1" s="32"/>
    </row>
    <row r="2" spans="2:15" ht="19.5" customHeight="1" thickTop="1" x14ac:dyDescent="0.25"/>
    <row r="3" spans="2:15" ht="35.25" customHeight="1" x14ac:dyDescent="0.25">
      <c r="B3" s="491" t="s">
        <v>61</v>
      </c>
      <c r="C3" s="491"/>
      <c r="D3" s="491"/>
      <c r="E3" s="491"/>
      <c r="F3" s="491"/>
      <c r="G3" s="491"/>
      <c r="H3" s="491"/>
      <c r="I3" s="491"/>
      <c r="J3" s="491"/>
      <c r="K3" s="491"/>
      <c r="L3" s="491"/>
      <c r="M3" s="491"/>
      <c r="N3" s="491"/>
      <c r="O3" s="491"/>
    </row>
    <row r="4" spans="2:15" ht="30" customHeight="1" thickBot="1" x14ac:dyDescent="0.3"/>
    <row r="5" spans="2:15" ht="34.950000000000003" customHeight="1" x14ac:dyDescent="0.25">
      <c r="B5" s="492" t="s">
        <v>62</v>
      </c>
      <c r="C5" s="493"/>
      <c r="D5" s="493"/>
      <c r="E5" s="493"/>
      <c r="F5" s="493"/>
      <c r="G5" s="493"/>
      <c r="H5" s="494"/>
      <c r="I5" s="64"/>
      <c r="J5" s="64"/>
      <c r="K5" s="64"/>
      <c r="L5" s="64"/>
      <c r="M5" s="64"/>
      <c r="N5" s="64"/>
      <c r="O5" s="64"/>
    </row>
    <row r="6" spans="2:15" ht="34.950000000000003" customHeight="1" x14ac:dyDescent="0.25">
      <c r="B6" s="495"/>
      <c r="C6" s="496"/>
      <c r="D6" s="496"/>
      <c r="E6" s="496"/>
      <c r="F6" s="496"/>
      <c r="G6" s="496"/>
      <c r="H6" s="497"/>
      <c r="I6" s="64"/>
      <c r="J6" s="64"/>
      <c r="K6" s="64"/>
      <c r="L6" s="64"/>
      <c r="M6" s="64"/>
      <c r="N6" s="64"/>
      <c r="O6" s="64"/>
    </row>
    <row r="7" spans="2:15" ht="34.950000000000003" customHeight="1" x14ac:dyDescent="0.25">
      <c r="B7" s="495"/>
      <c r="C7" s="496"/>
      <c r="D7" s="496"/>
      <c r="E7" s="496"/>
      <c r="F7" s="496"/>
      <c r="G7" s="496"/>
      <c r="H7" s="497"/>
      <c r="I7" s="64"/>
      <c r="J7" s="64"/>
      <c r="K7" s="64"/>
      <c r="L7" s="64"/>
      <c r="M7" s="64"/>
      <c r="N7" s="64"/>
      <c r="O7" s="64"/>
    </row>
    <row r="8" spans="2:15" ht="34.950000000000003" customHeight="1" thickBot="1" x14ac:dyDescent="0.3">
      <c r="B8" s="498"/>
      <c r="C8" s="499"/>
      <c r="D8" s="499"/>
      <c r="E8" s="499"/>
      <c r="F8" s="499"/>
      <c r="G8" s="499"/>
      <c r="H8" s="500"/>
      <c r="I8" s="64"/>
      <c r="K8" s="64"/>
      <c r="L8" s="64"/>
      <c r="M8" s="64"/>
      <c r="N8" s="64"/>
      <c r="O8" s="64"/>
    </row>
    <row r="9" spans="2:15" ht="17.25" customHeight="1" x14ac:dyDescent="0.25">
      <c r="B9" s="65"/>
      <c r="C9" s="65"/>
      <c r="D9" s="65"/>
      <c r="E9" s="65"/>
      <c r="F9" s="65"/>
      <c r="G9" s="65"/>
      <c r="H9" s="65"/>
      <c r="I9" s="64"/>
      <c r="K9" s="64"/>
      <c r="L9" s="64"/>
      <c r="M9" s="64"/>
      <c r="N9" s="64"/>
      <c r="O9" s="64"/>
    </row>
    <row r="10" spans="2:15" ht="17.850000000000001" customHeight="1" x14ac:dyDescent="0.25">
      <c r="B10" s="54" t="s">
        <v>63</v>
      </c>
      <c r="C10" s="65"/>
      <c r="D10" s="65"/>
      <c r="E10" s="65"/>
      <c r="F10" s="65"/>
      <c r="G10" s="65"/>
      <c r="H10" s="65"/>
      <c r="I10" s="64"/>
      <c r="J10" s="64"/>
      <c r="K10" s="64"/>
      <c r="L10" s="64"/>
      <c r="M10" s="64"/>
      <c r="N10" s="64"/>
      <c r="O10" s="64"/>
    </row>
    <row r="11" spans="2:15" ht="17.850000000000001" customHeight="1" x14ac:dyDescent="0.25">
      <c r="B11" s="65"/>
      <c r="C11" s="65"/>
      <c r="D11" s="65"/>
      <c r="E11" s="65"/>
      <c r="F11" s="65"/>
      <c r="G11" s="65"/>
      <c r="H11" s="65"/>
      <c r="I11" s="64"/>
      <c r="J11" s="64"/>
      <c r="K11" s="64"/>
      <c r="L11" s="64"/>
      <c r="M11" s="64"/>
      <c r="N11" s="64"/>
      <c r="O11" s="64"/>
    </row>
    <row r="12" spans="2:15" ht="17.850000000000001" customHeight="1" x14ac:dyDescent="0.25">
      <c r="B12" s="65"/>
      <c r="C12" s="65"/>
      <c r="D12" s="65"/>
      <c r="E12" s="53"/>
      <c r="F12" s="53"/>
      <c r="G12" s="65"/>
      <c r="H12" s="65"/>
      <c r="I12" s="64"/>
      <c r="J12" s="64"/>
      <c r="K12" s="64"/>
      <c r="L12" s="64"/>
      <c r="M12" s="64"/>
      <c r="N12" s="64"/>
      <c r="O12" s="64"/>
    </row>
    <row r="13" spans="2:15" ht="17.850000000000001" customHeight="1" x14ac:dyDescent="0.25">
      <c r="B13" s="65"/>
      <c r="C13" s="65"/>
      <c r="D13" s="65"/>
      <c r="E13" s="65"/>
      <c r="H13" s="65"/>
      <c r="I13" s="64"/>
      <c r="J13" s="64"/>
      <c r="K13" s="64"/>
      <c r="L13" s="64"/>
      <c r="M13" s="64"/>
      <c r="N13" s="64"/>
      <c r="O13" s="64"/>
    </row>
    <row r="14" spans="2:15" ht="17.850000000000001" customHeight="1" x14ac:dyDescent="0.25">
      <c r="B14" s="65"/>
      <c r="C14" s="65"/>
      <c r="D14" s="65"/>
      <c r="E14" s="65"/>
      <c r="H14" s="65"/>
      <c r="I14" s="64"/>
      <c r="J14" s="64"/>
      <c r="K14" s="64"/>
      <c r="L14" s="64"/>
      <c r="M14" s="64"/>
      <c r="N14" s="64"/>
      <c r="O14" s="64"/>
    </row>
    <row r="15" spans="2:15" ht="17.850000000000001" customHeight="1" thickBot="1" x14ac:dyDescent="0.3">
      <c r="B15" s="65"/>
      <c r="C15" s="65"/>
      <c r="D15" s="65"/>
      <c r="E15" s="65"/>
      <c r="F15" s="65"/>
      <c r="G15" s="65"/>
      <c r="H15" s="65"/>
      <c r="I15" s="64"/>
      <c r="J15" s="64"/>
      <c r="K15" s="64"/>
      <c r="L15" s="64"/>
      <c r="M15" s="64"/>
      <c r="N15" s="64"/>
      <c r="O15" s="64"/>
    </row>
    <row r="16" spans="2:15" ht="30" customHeight="1" thickBot="1" x14ac:dyDescent="0.3">
      <c r="B16" s="484" t="s">
        <v>64</v>
      </c>
      <c r="C16" s="485"/>
      <c r="D16" s="485"/>
      <c r="E16" s="486"/>
      <c r="G16" s="505" t="s">
        <v>65</v>
      </c>
      <c r="H16" s="506"/>
    </row>
    <row r="17" spans="2:11" ht="14.25" customHeight="1" thickBot="1" x14ac:dyDescent="0.3">
      <c r="B17" s="487" t="s">
        <v>66</v>
      </c>
      <c r="C17" s="488"/>
      <c r="D17" s="488"/>
      <c r="E17" s="35">
        <v>7000</v>
      </c>
      <c r="G17" s="509" t="s">
        <v>67</v>
      </c>
      <c r="H17" s="510"/>
      <c r="K17" s="56"/>
    </row>
    <row r="18" spans="2:11" ht="14.25" customHeight="1" thickBot="1" x14ac:dyDescent="0.3">
      <c r="B18" s="487" t="s">
        <v>68</v>
      </c>
      <c r="C18" s="488"/>
      <c r="D18" s="488"/>
      <c r="E18" s="36">
        <v>0.06</v>
      </c>
      <c r="G18" s="511" t="s">
        <v>69</v>
      </c>
      <c r="H18" s="512"/>
      <c r="K18" s="56" t="s">
        <v>70</v>
      </c>
    </row>
    <row r="19" spans="2:11" ht="14.25" customHeight="1" thickBot="1" x14ac:dyDescent="0.35">
      <c r="B19" s="487" t="s">
        <v>71</v>
      </c>
      <c r="C19" s="488"/>
      <c r="D19" s="488"/>
      <c r="E19" s="37">
        <v>60</v>
      </c>
      <c r="G19" s="501" t="str">
        <f>IF(ISBLANK(G18),"",IF(G18="Yes","Length of CRH (Months)","Please enter loan values"))</f>
        <v>Please enter loan values</v>
      </c>
      <c r="H19" s="513"/>
      <c r="I19" s="12"/>
      <c r="K19" s="56" t="s">
        <v>69</v>
      </c>
    </row>
    <row r="20" spans="2:11" ht="14.25" customHeight="1" thickBot="1" x14ac:dyDescent="0.3">
      <c r="B20" s="487" t="str">
        <f>IF(G18="Yes","Start date of loan after CRH","Start date of loan")</f>
        <v>Start date of loan</v>
      </c>
      <c r="C20" s="488"/>
      <c r="D20" s="488"/>
      <c r="E20" s="38">
        <v>44145</v>
      </c>
      <c r="G20" s="511">
        <v>6</v>
      </c>
      <c r="H20" s="512"/>
      <c r="I20" s="55"/>
      <c r="J20" s="55"/>
      <c r="K20" s="56"/>
    </row>
    <row r="21" spans="2:11" ht="14.4" customHeight="1" thickBot="1" x14ac:dyDescent="0.3">
      <c r="B21" s="487" t="s">
        <v>72</v>
      </c>
      <c r="C21" s="488"/>
      <c r="D21" s="488"/>
      <c r="E21" s="39">
        <f>IFERROR(IF(Values_Entered,Monthly_Payment,""), "")</f>
        <v>135.32961070599541</v>
      </c>
      <c r="G21" s="501" t="str">
        <f>IF(ISBLANK(G20),"","Start date of loan")</f>
        <v>Start date of loan</v>
      </c>
      <c r="H21" s="502"/>
      <c r="I21" s="55"/>
      <c r="J21" s="55"/>
    </row>
    <row r="22" spans="2:11" ht="14.25" customHeight="1" thickBot="1" x14ac:dyDescent="0.3">
      <c r="B22" s="487" t="s">
        <v>73</v>
      </c>
      <c r="C22" s="488"/>
      <c r="D22" s="488"/>
      <c r="E22" s="40">
        <f>IFERROR(IF(Values_Entered,Loan_Years,""), "")</f>
        <v>60</v>
      </c>
      <c r="G22" s="507">
        <v>44277</v>
      </c>
      <c r="H22" s="508"/>
      <c r="I22" s="55"/>
      <c r="J22" s="55"/>
    </row>
    <row r="23" spans="2:11" ht="14.25" customHeight="1" thickBot="1" x14ac:dyDescent="0.3">
      <c r="B23" s="487" t="s">
        <v>74</v>
      </c>
      <c r="C23" s="488"/>
      <c r="D23" s="488"/>
      <c r="E23" s="41">
        <f>IFERROR(IF(Values_Entered,Total_Cost-Loan_Amount,""), "")</f>
        <v>1119.7766423597241</v>
      </c>
      <c r="G23" s="501" t="s">
        <v>75</v>
      </c>
      <c r="H23" s="502"/>
      <c r="I23" s="55"/>
      <c r="J23" s="55"/>
    </row>
    <row r="24" spans="2:11" ht="14.25" customHeight="1" thickBot="1" x14ac:dyDescent="0.3">
      <c r="B24" s="489" t="s">
        <v>76</v>
      </c>
      <c r="C24" s="490"/>
      <c r="D24" s="490"/>
      <c r="E24" s="42">
        <f>IFERROR(IF(Values_Entered,Monthly_Payment*Number_of_Payments,""), "")</f>
        <v>8119.7766423597241</v>
      </c>
      <c r="G24" s="503">
        <f>IF(ISBLANK(G20),"",G27)</f>
        <v>35</v>
      </c>
      <c r="H24" s="504"/>
      <c r="I24" s="55"/>
      <c r="J24" s="55"/>
    </row>
    <row r="25" spans="2:11" ht="14.25" customHeight="1" thickBot="1" x14ac:dyDescent="0.3">
      <c r="B25" s="483"/>
      <c r="C25" s="483"/>
      <c r="D25" s="483"/>
    </row>
    <row r="26" spans="2:11" ht="27.6" x14ac:dyDescent="0.25">
      <c r="B26" s="43" t="s">
        <v>77</v>
      </c>
      <c r="C26" s="44" t="s">
        <v>78</v>
      </c>
      <c r="D26" s="44" t="s">
        <v>79</v>
      </c>
      <c r="E26" s="44" t="s">
        <v>80</v>
      </c>
      <c r="F26" s="44" t="s">
        <v>81</v>
      </c>
      <c r="G26" s="44" t="s">
        <v>82</v>
      </c>
      <c r="H26" s="45" t="s">
        <v>83</v>
      </c>
    </row>
    <row r="27" spans="2:11" x14ac:dyDescent="0.25">
      <c r="B27" s="46">
        <f>IFERROR(IF(Loan_Not_Paid*Values_Entered,Payment_Number,""), "")</f>
        <v>1</v>
      </c>
      <c r="C27" s="33">
        <f>IFERROR(IF(Loan_Not_Paid*Values_Entered,Payment_Date,""), "")</f>
        <v>44175</v>
      </c>
      <c r="D27" s="34">
        <f>IFERROR(IF(Loan_Not_Paid*Values_Entered,Beginning_Balance,""), "")</f>
        <v>7000</v>
      </c>
      <c r="E27" s="34">
        <f>IFERROR(IF(Loan_Not_Paid*Values_Entered,Monthly_Payment,""), "")</f>
        <v>135.32961070599541</v>
      </c>
      <c r="F27" s="34">
        <f>IFERROR(IF(Loan_Not_Paid*Values_Entered,Principal,""), "")</f>
        <v>100.32961070599541</v>
      </c>
      <c r="G27" s="34">
        <f>IFERROR(IF(Loan_Not_Paid*Values_Entered,Interest,""), "")</f>
        <v>35</v>
      </c>
      <c r="H27" s="47">
        <f>IFERROR(IF(Loan_Not_Paid*Values_Entered,Ending_Balance,""), "")</f>
        <v>6899.6703892940068</v>
      </c>
    </row>
    <row r="28" spans="2:11" x14ac:dyDescent="0.25">
      <c r="B28" s="46">
        <f>IFERROR(IF(Loan_Not_Paid*Values_Entered,Payment_Number,""), "")</f>
        <v>2</v>
      </c>
      <c r="C28" s="33">
        <f>IFERROR(IF(Loan_Not_Paid*Values_Entered,Payment_Date,""), "")</f>
        <v>44206</v>
      </c>
      <c r="D28" s="34">
        <f>IFERROR(IF(Loan_Not_Paid*Values_Entered,Beginning_Balance,""), "")</f>
        <v>6899.6703892940068</v>
      </c>
      <c r="E28" s="34">
        <f>IFERROR(IF(Loan_Not_Paid*Values_Entered,Monthly_Payment,""), "")</f>
        <v>135.32961070599541</v>
      </c>
      <c r="F28" s="34">
        <f>IFERROR(IF(Loan_Not_Paid*Values_Entered,Principal,""), "")</f>
        <v>100.83125875952537</v>
      </c>
      <c r="G28" s="34">
        <f>IFERROR(IF(Loan_Not_Paid*Values_Entered,Interest,""), "")</f>
        <v>34.498351946470024</v>
      </c>
      <c r="H28" s="47">
        <f>IFERROR(IF(Loan_Not_Paid*Values_Entered,Ending_Balance,""), "")</f>
        <v>6798.8391305344849</v>
      </c>
    </row>
    <row r="29" spans="2:11" x14ac:dyDescent="0.25">
      <c r="B29" s="46">
        <f>IFERROR(IF(Loan_Not_Paid*Values_Entered,Payment_Number,""), "")</f>
        <v>3</v>
      </c>
      <c r="C29" s="33">
        <f>IFERROR(IF(Loan_Not_Paid*Values_Entered,Payment_Date,""), "")</f>
        <v>44237</v>
      </c>
      <c r="D29" s="34">
        <f>IFERROR(IF(Loan_Not_Paid*Values_Entered,Beginning_Balance,""), "")</f>
        <v>6798.8391305344849</v>
      </c>
      <c r="E29" s="34">
        <f>IFERROR(IF(Loan_Not_Paid*Values_Entered,Monthly_Payment,""), "")</f>
        <v>135.32961070599541</v>
      </c>
      <c r="F29" s="34">
        <f>IFERROR(IF(Loan_Not_Paid*Values_Entered,Principal,""), "")</f>
        <v>101.335415053323</v>
      </c>
      <c r="G29" s="34">
        <f>IFERROR(IF(Loan_Not_Paid*Values_Entered,Interest,""), "")</f>
        <v>33.994195652672396</v>
      </c>
      <c r="H29" s="47">
        <f>IFERROR(IF(Loan_Not_Paid*Values_Entered,Ending_Balance,""), "")</f>
        <v>6697.5037154811635</v>
      </c>
    </row>
    <row r="30" spans="2:11" x14ac:dyDescent="0.25">
      <c r="B30" s="46">
        <f>IFERROR(IF(Loan_Not_Paid*Values_Entered,Payment_Number,""), "")</f>
        <v>4</v>
      </c>
      <c r="C30" s="33">
        <f>IFERROR(IF(Loan_Not_Paid*Values_Entered,Payment_Date,""), "")</f>
        <v>44265</v>
      </c>
      <c r="D30" s="34">
        <f>IFERROR(IF(Loan_Not_Paid*Values_Entered,Beginning_Balance,""), "")</f>
        <v>6697.5037154811635</v>
      </c>
      <c r="E30" s="34">
        <f>IFERROR(IF(Loan_Not_Paid*Values_Entered,Monthly_Payment,""), "")</f>
        <v>135.32961070599541</v>
      </c>
      <c r="F30" s="34">
        <f>IFERROR(IF(Loan_Not_Paid*Values_Entered,Principal,""), "")</f>
        <v>101.84209212858961</v>
      </c>
      <c r="G30" s="34">
        <f>IFERROR(IF(Loan_Not_Paid*Values_Entered,Interest,""), "")</f>
        <v>33.48751857740578</v>
      </c>
      <c r="H30" s="47">
        <f>IFERROR(IF(Loan_Not_Paid*Values_Entered,Ending_Balance,""), "")</f>
        <v>6595.6616233525792</v>
      </c>
    </row>
    <row r="31" spans="2:11" x14ac:dyDescent="0.25">
      <c r="B31" s="46">
        <f>IFERROR(IF(Loan_Not_Paid*Values_Entered,Payment_Number,""), "")</f>
        <v>5</v>
      </c>
      <c r="C31" s="33">
        <f>IFERROR(IF(Loan_Not_Paid*Values_Entered,Payment_Date,""), "")</f>
        <v>44296</v>
      </c>
      <c r="D31" s="34">
        <f>IFERROR(IF(Loan_Not_Paid*Values_Entered,Beginning_Balance,""), "")</f>
        <v>6595.6616233525792</v>
      </c>
      <c r="E31" s="34">
        <f>IFERROR(IF(Loan_Not_Paid*Values_Entered,Monthly_Payment,""), "")</f>
        <v>135.32961070599541</v>
      </c>
      <c r="F31" s="34">
        <f>IFERROR(IF(Loan_Not_Paid*Values_Entered,Principal,""), "")</f>
        <v>102.35130258923256</v>
      </c>
      <c r="G31" s="34">
        <f>IFERROR(IF(Loan_Not_Paid*Values_Entered,Interest,""), "")</f>
        <v>32.978308116762832</v>
      </c>
      <c r="H31" s="47">
        <f>IFERROR(IF(Loan_Not_Paid*Values_Entered,Ending_Balance,""), "")</f>
        <v>6493.3103207633512</v>
      </c>
    </row>
    <row r="32" spans="2:11" x14ac:dyDescent="0.25">
      <c r="B32" s="46">
        <f>IFERROR(IF(Loan_Not_Paid*Values_Entered,Payment_Number,""), "")</f>
        <v>6</v>
      </c>
      <c r="C32" s="33">
        <f>IFERROR(IF(Loan_Not_Paid*Values_Entered,Payment_Date,""), "")</f>
        <v>44326</v>
      </c>
      <c r="D32" s="34">
        <f>IFERROR(IF(Loan_Not_Paid*Values_Entered,Beginning_Balance,""), "")</f>
        <v>6493.3103207633512</v>
      </c>
      <c r="E32" s="34">
        <f>IFERROR(IF(Loan_Not_Paid*Values_Entered,Monthly_Payment,""), "")</f>
        <v>135.32961070599541</v>
      </c>
      <c r="F32" s="34">
        <f>IFERROR(IF(Loan_Not_Paid*Values_Entered,Principal,""), "")</f>
        <v>102.86305910217874</v>
      </c>
      <c r="G32" s="34">
        <f>IFERROR(IF(Loan_Not_Paid*Values_Entered,Interest,""), "")</f>
        <v>32.466551603816676</v>
      </c>
      <c r="H32" s="47">
        <f>IFERROR(IF(Loan_Not_Paid*Values_Entered,Ending_Balance,""), "")</f>
        <v>6390.4472616611756</v>
      </c>
    </row>
    <row r="33" spans="2:8" x14ac:dyDescent="0.25">
      <c r="B33" s="46">
        <f>IFERROR(IF(Loan_Not_Paid*Values_Entered,Payment_Number,""), "")</f>
        <v>7</v>
      </c>
      <c r="C33" s="33">
        <f>IFERROR(IF(Loan_Not_Paid*Values_Entered,Payment_Date,""), "")</f>
        <v>44357</v>
      </c>
      <c r="D33" s="34">
        <f>IFERROR(IF(Loan_Not_Paid*Values_Entered,Beginning_Balance,""), "")</f>
        <v>6390.4472616611756</v>
      </c>
      <c r="E33" s="34">
        <f>IFERROR(IF(Loan_Not_Paid*Values_Entered,Monthly_Payment,""), "")</f>
        <v>135.32961070599541</v>
      </c>
      <c r="F33" s="34">
        <f>IFERROR(IF(Loan_Not_Paid*Values_Entered,Principal,""), "")</f>
        <v>103.37737439768962</v>
      </c>
      <c r="G33" s="34">
        <f>IFERROR(IF(Loan_Not_Paid*Values_Entered,Interest,""), "")</f>
        <v>31.952236308305775</v>
      </c>
      <c r="H33" s="47">
        <f>IFERROR(IF(Loan_Not_Paid*Values_Entered,Ending_Balance,""), "")</f>
        <v>6287.0698872634885</v>
      </c>
    </row>
    <row r="34" spans="2:8" x14ac:dyDescent="0.25">
      <c r="B34" s="46">
        <f>IFERROR(IF(Loan_Not_Paid*Values_Entered,Payment_Number,""), "")</f>
        <v>8</v>
      </c>
      <c r="C34" s="33">
        <f>IFERROR(IF(Loan_Not_Paid*Values_Entered,Payment_Date,""), "")</f>
        <v>44387</v>
      </c>
      <c r="D34" s="34">
        <f>IFERROR(IF(Loan_Not_Paid*Values_Entered,Beginning_Balance,""), "")</f>
        <v>6287.0698872634885</v>
      </c>
      <c r="E34" s="34">
        <f>IFERROR(IF(Loan_Not_Paid*Values_Entered,Monthly_Payment,""), "")</f>
        <v>135.32961070599541</v>
      </c>
      <c r="F34" s="34">
        <f>IFERROR(IF(Loan_Not_Paid*Values_Entered,Principal,""), "")</f>
        <v>103.89426126967807</v>
      </c>
      <c r="G34" s="34">
        <f>IFERROR(IF(Loan_Not_Paid*Values_Entered,Interest,""), "")</f>
        <v>31.435349436317324</v>
      </c>
      <c r="H34" s="47">
        <f>IFERROR(IF(Loan_Not_Paid*Values_Entered,Ending_Balance,""), "")</f>
        <v>6183.175625993812</v>
      </c>
    </row>
    <row r="35" spans="2:8" x14ac:dyDescent="0.25">
      <c r="B35" s="46">
        <f>IFERROR(IF(Loan_Not_Paid*Values_Entered,Payment_Number,""), "")</f>
        <v>9</v>
      </c>
      <c r="C35" s="33">
        <f>IFERROR(IF(Loan_Not_Paid*Values_Entered,Payment_Date,""), "")</f>
        <v>44418</v>
      </c>
      <c r="D35" s="34">
        <f>IFERROR(IF(Loan_Not_Paid*Values_Entered,Beginning_Balance,""), "")</f>
        <v>6183.175625993812</v>
      </c>
      <c r="E35" s="34">
        <f>IFERROR(IF(Loan_Not_Paid*Values_Entered,Monthly_Payment,""), "")</f>
        <v>135.32961070599541</v>
      </c>
      <c r="F35" s="34">
        <f>IFERROR(IF(Loan_Not_Paid*Values_Entered,Principal,""), "")</f>
        <v>104.41373257602645</v>
      </c>
      <c r="G35" s="34">
        <f>IFERROR(IF(Loan_Not_Paid*Values_Entered,Interest,""), "")</f>
        <v>30.915878129968938</v>
      </c>
      <c r="H35" s="47">
        <f>IFERROR(IF(Loan_Not_Paid*Values_Entered,Ending_Balance,""), "")</f>
        <v>6078.7618934177872</v>
      </c>
    </row>
    <row r="36" spans="2:8" x14ac:dyDescent="0.25">
      <c r="B36" s="46">
        <f>IFERROR(IF(Loan_Not_Paid*Values_Entered,Payment_Number,""), "")</f>
        <v>10</v>
      </c>
      <c r="C36" s="33">
        <f>IFERROR(IF(Loan_Not_Paid*Values_Entered,Payment_Date,""), "")</f>
        <v>44449</v>
      </c>
      <c r="D36" s="34">
        <f>IFERROR(IF(Loan_Not_Paid*Values_Entered,Beginning_Balance,""), "")</f>
        <v>6078.7618934177872</v>
      </c>
      <c r="E36" s="34">
        <f>IFERROR(IF(Loan_Not_Paid*Values_Entered,Monthly_Payment,""), "")</f>
        <v>135.32961070599541</v>
      </c>
      <c r="F36" s="34">
        <f>IFERROR(IF(Loan_Not_Paid*Values_Entered,Principal,""), "")</f>
        <v>104.93580123890661</v>
      </c>
      <c r="G36" s="34">
        <f>IFERROR(IF(Loan_Not_Paid*Values_Entered,Interest,""), "")</f>
        <v>30.393809467088801</v>
      </c>
      <c r="H36" s="47">
        <f>IFERROR(IF(Loan_Not_Paid*Values_Entered,Ending_Balance,""), "")</f>
        <v>5973.8260921788842</v>
      </c>
    </row>
    <row r="37" spans="2:8" x14ac:dyDescent="0.25">
      <c r="B37" s="46">
        <f>IFERROR(IF(Loan_Not_Paid*Values_Entered,Payment_Number,""), "")</f>
        <v>11</v>
      </c>
      <c r="C37" s="33">
        <f>IFERROR(IF(Loan_Not_Paid*Values_Entered,Payment_Date,""), "")</f>
        <v>44479</v>
      </c>
      <c r="D37" s="34">
        <f>IFERROR(IF(Loan_Not_Paid*Values_Entered,Beginning_Balance,""), "")</f>
        <v>5973.8260921788842</v>
      </c>
      <c r="E37" s="34">
        <f>IFERROR(IF(Loan_Not_Paid*Values_Entered,Monthly_Payment,""), "")</f>
        <v>135.32961070599541</v>
      </c>
      <c r="F37" s="34">
        <f>IFERROR(IF(Loan_Not_Paid*Values_Entered,Principal,""), "")</f>
        <v>105.46048024510112</v>
      </c>
      <c r="G37" s="34">
        <f>IFERROR(IF(Loan_Not_Paid*Values_Entered,Interest,""), "")</f>
        <v>29.869130460894272</v>
      </c>
      <c r="H37" s="47">
        <f>IFERROR(IF(Loan_Not_Paid*Values_Entered,Ending_Balance,""), "")</f>
        <v>5868.3656119337847</v>
      </c>
    </row>
    <row r="38" spans="2:8" x14ac:dyDescent="0.25">
      <c r="B38" s="46">
        <f>IFERROR(IF(Loan_Not_Paid*Values_Entered,Payment_Number,""), "")</f>
        <v>12</v>
      </c>
      <c r="C38" s="33">
        <f>IFERROR(IF(Loan_Not_Paid*Values_Entered,Payment_Date,""), "")</f>
        <v>44510</v>
      </c>
      <c r="D38" s="34">
        <f>IFERROR(IF(Loan_Not_Paid*Values_Entered,Beginning_Balance,""), "")</f>
        <v>5868.3656119337847</v>
      </c>
      <c r="E38" s="34">
        <f>IFERROR(IF(Loan_Not_Paid*Values_Entered,Monthly_Payment,""), "")</f>
        <v>135.32961070599541</v>
      </c>
      <c r="F38" s="34">
        <f>IFERROR(IF(Loan_Not_Paid*Values_Entered,Principal,""), "")</f>
        <v>105.98778264632664</v>
      </c>
      <c r="G38" s="34">
        <f>IFERROR(IF(Loan_Not_Paid*Values_Entered,Interest,""), "")</f>
        <v>29.341828059668764</v>
      </c>
      <c r="H38" s="47">
        <f>IFERROR(IF(Loan_Not_Paid*Values_Entered,Ending_Balance,""), "")</f>
        <v>5762.3778292874667</v>
      </c>
    </row>
    <row r="39" spans="2:8" x14ac:dyDescent="0.25">
      <c r="B39" s="46">
        <f>IFERROR(IF(Loan_Not_Paid*Values_Entered,Payment_Number,""), "")</f>
        <v>13</v>
      </c>
      <c r="C39" s="33">
        <f>IFERROR(IF(Loan_Not_Paid*Values_Entered,Payment_Date,""), "")</f>
        <v>44540</v>
      </c>
      <c r="D39" s="34">
        <f>IFERROR(IF(Loan_Not_Paid*Values_Entered,Beginning_Balance,""), "")</f>
        <v>5762.3778292874667</v>
      </c>
      <c r="E39" s="34">
        <f>IFERROR(IF(Loan_Not_Paid*Values_Entered,Monthly_Payment,""), "")</f>
        <v>135.32961070599541</v>
      </c>
      <c r="F39" s="34">
        <f>IFERROR(IF(Loan_Not_Paid*Values_Entered,Principal,""), "")</f>
        <v>106.51772155955827</v>
      </c>
      <c r="G39" s="34">
        <f>IFERROR(IF(Loan_Not_Paid*Values_Entered,Interest,""), "")</f>
        <v>28.811889146437135</v>
      </c>
      <c r="H39" s="47">
        <f>IFERROR(IF(Loan_Not_Paid*Values_Entered,Ending_Balance,""), "")</f>
        <v>5655.86010772791</v>
      </c>
    </row>
    <row r="40" spans="2:8" x14ac:dyDescent="0.25">
      <c r="B40" s="46">
        <f>IFERROR(IF(Loan_Not_Paid*Values_Entered,Payment_Number,""), "")</f>
        <v>14</v>
      </c>
      <c r="C40" s="33">
        <f>IFERROR(IF(Loan_Not_Paid*Values_Entered,Payment_Date,""), "")</f>
        <v>44571</v>
      </c>
      <c r="D40" s="34">
        <f>IFERROR(IF(Loan_Not_Paid*Values_Entered,Beginning_Balance,""), "")</f>
        <v>5655.86010772791</v>
      </c>
      <c r="E40" s="34">
        <f>IFERROR(IF(Loan_Not_Paid*Values_Entered,Monthly_Payment,""), "")</f>
        <v>135.32961070599541</v>
      </c>
      <c r="F40" s="34">
        <f>IFERROR(IF(Loan_Not_Paid*Values_Entered,Principal,""), "")</f>
        <v>107.05031016735606</v>
      </c>
      <c r="G40" s="34">
        <f>IFERROR(IF(Loan_Not_Paid*Values_Entered,Interest,""), "")</f>
        <v>28.27930053863934</v>
      </c>
      <c r="H40" s="47">
        <f>IFERROR(IF(Loan_Not_Paid*Values_Entered,Ending_Balance,""), "")</f>
        <v>5548.8097975605579</v>
      </c>
    </row>
    <row r="41" spans="2:8" x14ac:dyDescent="0.25">
      <c r="B41" s="46">
        <f>IFERROR(IF(Loan_Not_Paid*Values_Entered,Payment_Number,""), "")</f>
        <v>15</v>
      </c>
      <c r="C41" s="33">
        <f>IFERROR(IF(Loan_Not_Paid*Values_Entered,Payment_Date,""), "")</f>
        <v>44602</v>
      </c>
      <c r="D41" s="34">
        <f>IFERROR(IF(Loan_Not_Paid*Values_Entered,Beginning_Balance,""), "")</f>
        <v>5548.8097975605579</v>
      </c>
      <c r="E41" s="34">
        <f>IFERROR(IF(Loan_Not_Paid*Values_Entered,Monthly_Payment,""), "")</f>
        <v>135.32961070599541</v>
      </c>
      <c r="F41" s="34">
        <f>IFERROR(IF(Loan_Not_Paid*Values_Entered,Principal,""), "")</f>
        <v>107.58556171819284</v>
      </c>
      <c r="G41" s="34">
        <f>IFERROR(IF(Loan_Not_Paid*Values_Entered,Interest,""), "")</f>
        <v>27.744048987802557</v>
      </c>
      <c r="H41" s="47">
        <f>IFERROR(IF(Loan_Not_Paid*Values_Entered,Ending_Balance,""), "")</f>
        <v>5441.22423584237</v>
      </c>
    </row>
    <row r="42" spans="2:8" x14ac:dyDescent="0.25">
      <c r="B42" s="46">
        <f>IFERROR(IF(Loan_Not_Paid*Values_Entered,Payment_Number,""), "")</f>
        <v>16</v>
      </c>
      <c r="C42" s="33">
        <f>IFERROR(IF(Loan_Not_Paid*Values_Entered,Payment_Date,""), "")</f>
        <v>44630</v>
      </c>
      <c r="D42" s="34">
        <f>IFERROR(IF(Loan_Not_Paid*Values_Entered,Beginning_Balance,""), "")</f>
        <v>5441.22423584237</v>
      </c>
      <c r="E42" s="34">
        <f>IFERROR(IF(Loan_Not_Paid*Values_Entered,Monthly_Payment,""), "")</f>
        <v>135.32961070599541</v>
      </c>
      <c r="F42" s="34">
        <f>IFERROR(IF(Loan_Not_Paid*Values_Entered,Principal,""), "")</f>
        <v>108.12348952678381</v>
      </c>
      <c r="G42" s="34">
        <f>IFERROR(IF(Loan_Not_Paid*Values_Entered,Interest,""), "")</f>
        <v>27.2061211792116</v>
      </c>
      <c r="H42" s="47">
        <f>IFERROR(IF(Loan_Not_Paid*Values_Entered,Ending_Balance,""), "")</f>
        <v>5333.1007463155893</v>
      </c>
    </row>
    <row r="43" spans="2:8" x14ac:dyDescent="0.25">
      <c r="B43" s="46">
        <f>IFERROR(IF(Loan_Not_Paid*Values_Entered,Payment_Number,""), "")</f>
        <v>17</v>
      </c>
      <c r="C43" s="33">
        <f>IFERROR(IF(Loan_Not_Paid*Values_Entered,Payment_Date,""), "")</f>
        <v>44661</v>
      </c>
      <c r="D43" s="34">
        <f>IFERROR(IF(Loan_Not_Paid*Values_Entered,Beginning_Balance,""), "")</f>
        <v>5333.1007463155893</v>
      </c>
      <c r="E43" s="34">
        <f>IFERROR(IF(Loan_Not_Paid*Values_Entered,Monthly_Payment,""), "")</f>
        <v>135.32961070599541</v>
      </c>
      <c r="F43" s="34">
        <f>IFERROR(IF(Loan_Not_Paid*Values_Entered,Principal,""), "")</f>
        <v>108.66410697441772</v>
      </c>
      <c r="G43" s="34">
        <f>IFERROR(IF(Loan_Not_Paid*Values_Entered,Interest,""), "")</f>
        <v>26.66550373157768</v>
      </c>
      <c r="H43" s="47">
        <f>IFERROR(IF(Loan_Not_Paid*Values_Entered,Ending_Balance,""), "")</f>
        <v>5224.4366393411728</v>
      </c>
    </row>
    <row r="44" spans="2:8" x14ac:dyDescent="0.25">
      <c r="B44" s="46">
        <f>IFERROR(IF(Loan_Not_Paid*Values_Entered,Payment_Number,""), "")</f>
        <v>18</v>
      </c>
      <c r="C44" s="33">
        <f>IFERROR(IF(Loan_Not_Paid*Values_Entered,Payment_Date,""), "")</f>
        <v>44691</v>
      </c>
      <c r="D44" s="34">
        <f>IFERROR(IF(Loan_Not_Paid*Values_Entered,Beginning_Balance,""), "")</f>
        <v>5224.4366393411728</v>
      </c>
      <c r="E44" s="34">
        <f>IFERROR(IF(Loan_Not_Paid*Values_Entered,Monthly_Payment,""), "")</f>
        <v>135.32961070599541</v>
      </c>
      <c r="F44" s="34">
        <f>IFERROR(IF(Loan_Not_Paid*Values_Entered,Principal,""), "")</f>
        <v>109.20742750928981</v>
      </c>
      <c r="G44" s="34">
        <f>IFERROR(IF(Loan_Not_Paid*Values_Entered,Interest,""), "")</f>
        <v>26.122183196705592</v>
      </c>
      <c r="H44" s="47">
        <f>IFERROR(IF(Loan_Not_Paid*Values_Entered,Ending_Balance,""), "")</f>
        <v>5115.2292118318892</v>
      </c>
    </row>
    <row r="45" spans="2:8" x14ac:dyDescent="0.25">
      <c r="B45" s="46">
        <f>IFERROR(IF(Loan_Not_Paid*Values_Entered,Payment_Number,""), "")</f>
        <v>19</v>
      </c>
      <c r="C45" s="33">
        <f>IFERROR(IF(Loan_Not_Paid*Values_Entered,Payment_Date,""), "")</f>
        <v>44722</v>
      </c>
      <c r="D45" s="34">
        <f>IFERROR(IF(Loan_Not_Paid*Values_Entered,Beginning_Balance,""), "")</f>
        <v>5115.2292118318892</v>
      </c>
      <c r="E45" s="34">
        <f>IFERROR(IF(Loan_Not_Paid*Values_Entered,Monthly_Payment,""), "")</f>
        <v>135.32961070599541</v>
      </c>
      <c r="F45" s="34">
        <f>IFERROR(IF(Loan_Not_Paid*Values_Entered,Principal,""), "")</f>
        <v>109.75346464683628</v>
      </c>
      <c r="G45" s="34">
        <f>IFERROR(IF(Loan_Not_Paid*Values_Entered,Interest,""), "")</f>
        <v>25.576146059159143</v>
      </c>
      <c r="H45" s="47">
        <f>IFERROR(IF(Loan_Not_Paid*Values_Entered,Ending_Balance,""), "")</f>
        <v>5005.4757471850562</v>
      </c>
    </row>
    <row r="46" spans="2:8" x14ac:dyDescent="0.25">
      <c r="B46" s="46">
        <f>IFERROR(IF(Loan_Not_Paid*Values_Entered,Payment_Number,""), "")</f>
        <v>20</v>
      </c>
      <c r="C46" s="33">
        <f>IFERROR(IF(Loan_Not_Paid*Values_Entered,Payment_Date,""), "")</f>
        <v>44752</v>
      </c>
      <c r="D46" s="34">
        <f>IFERROR(IF(Loan_Not_Paid*Values_Entered,Beginning_Balance,""), "")</f>
        <v>5005.4757471850562</v>
      </c>
      <c r="E46" s="34">
        <f>IFERROR(IF(Loan_Not_Paid*Values_Entered,Monthly_Payment,""), "")</f>
        <v>135.32961070599541</v>
      </c>
      <c r="F46" s="34">
        <f>IFERROR(IF(Loan_Not_Paid*Values_Entered,Principal,""), "")</f>
        <v>110.30223197007045</v>
      </c>
      <c r="G46" s="34">
        <f>IFERROR(IF(Loan_Not_Paid*Values_Entered,Interest,""), "")</f>
        <v>25.027378735924959</v>
      </c>
      <c r="H46" s="47">
        <f>IFERROR(IF(Loan_Not_Paid*Values_Entered,Ending_Balance,""), "")</f>
        <v>4895.1735152149886</v>
      </c>
    </row>
    <row r="47" spans="2:8" x14ac:dyDescent="0.25">
      <c r="B47" s="46">
        <f>IFERROR(IF(Loan_Not_Paid*Values_Entered,Payment_Number,""), "")</f>
        <v>21</v>
      </c>
      <c r="C47" s="33">
        <f>IFERROR(IF(Loan_Not_Paid*Values_Entered,Payment_Date,""), "")</f>
        <v>44783</v>
      </c>
      <c r="D47" s="34">
        <f>IFERROR(IF(Loan_Not_Paid*Values_Entered,Beginning_Balance,""), "")</f>
        <v>4895.1735152149886</v>
      </c>
      <c r="E47" s="34">
        <f>IFERROR(IF(Loan_Not_Paid*Values_Entered,Monthly_Payment,""), "")</f>
        <v>135.32961070599541</v>
      </c>
      <c r="F47" s="34">
        <f>IFERROR(IF(Loan_Not_Paid*Values_Entered,Principal,""), "")</f>
        <v>110.85374312992079</v>
      </c>
      <c r="G47" s="34">
        <f>IFERROR(IF(Loan_Not_Paid*Values_Entered,Interest,""), "")</f>
        <v>24.475867576074602</v>
      </c>
      <c r="H47" s="47">
        <f>IFERROR(IF(Loan_Not_Paid*Values_Entered,Ending_Balance,""), "")</f>
        <v>4784.3197720850731</v>
      </c>
    </row>
    <row r="48" spans="2:8" x14ac:dyDescent="0.25">
      <c r="B48" s="46">
        <f>IFERROR(IF(Loan_Not_Paid*Values_Entered,Payment_Number,""), "")</f>
        <v>22</v>
      </c>
      <c r="C48" s="33">
        <f>IFERROR(IF(Loan_Not_Paid*Values_Entered,Payment_Date,""), "")</f>
        <v>44814</v>
      </c>
      <c r="D48" s="34">
        <f>IFERROR(IF(Loan_Not_Paid*Values_Entered,Beginning_Balance,""), "")</f>
        <v>4784.3197720850731</v>
      </c>
      <c r="E48" s="34">
        <f>IFERROR(IF(Loan_Not_Paid*Values_Entered,Monthly_Payment,""), "")</f>
        <v>135.32961070599541</v>
      </c>
      <c r="F48" s="34">
        <f>IFERROR(IF(Loan_Not_Paid*Values_Entered,Principal,""), "")</f>
        <v>111.4080118455704</v>
      </c>
      <c r="G48" s="34">
        <f>IFERROR(IF(Loan_Not_Paid*Values_Entered,Interest,""), "")</f>
        <v>23.921598860425004</v>
      </c>
      <c r="H48" s="47">
        <f>IFERROR(IF(Loan_Not_Paid*Values_Entered,Ending_Balance,""), "")</f>
        <v>4672.9117602395072</v>
      </c>
    </row>
    <row r="49" spans="2:8" x14ac:dyDescent="0.25">
      <c r="B49" s="46">
        <f>IFERROR(IF(Loan_Not_Paid*Values_Entered,Payment_Number,""), "")</f>
        <v>23</v>
      </c>
      <c r="C49" s="33">
        <f>IFERROR(IF(Loan_Not_Paid*Values_Entered,Payment_Date,""), "")</f>
        <v>44844</v>
      </c>
      <c r="D49" s="34">
        <f>IFERROR(IF(Loan_Not_Paid*Values_Entered,Beginning_Balance,""), "")</f>
        <v>4672.9117602395072</v>
      </c>
      <c r="E49" s="34">
        <f>IFERROR(IF(Loan_Not_Paid*Values_Entered,Monthly_Payment,""), "")</f>
        <v>135.32961070599541</v>
      </c>
      <c r="F49" s="34">
        <f>IFERROR(IF(Loan_Not_Paid*Values_Entered,Principal,""), "")</f>
        <v>111.96505190479826</v>
      </c>
      <c r="G49" s="34">
        <f>IFERROR(IF(Loan_Not_Paid*Values_Entered,Interest,""), "")</f>
        <v>23.364558801197148</v>
      </c>
      <c r="H49" s="47">
        <f>IFERROR(IF(Loan_Not_Paid*Values_Entered,Ending_Balance,""), "")</f>
        <v>4560.9467083347135</v>
      </c>
    </row>
    <row r="50" spans="2:8" x14ac:dyDescent="0.25">
      <c r="B50" s="46">
        <f>IFERROR(IF(Loan_Not_Paid*Values_Entered,Payment_Number,""), "")</f>
        <v>24</v>
      </c>
      <c r="C50" s="33">
        <f>IFERROR(IF(Loan_Not_Paid*Values_Entered,Payment_Date,""), "")</f>
        <v>44875</v>
      </c>
      <c r="D50" s="34">
        <f>IFERROR(IF(Loan_Not_Paid*Values_Entered,Beginning_Balance,""), "")</f>
        <v>4560.9467083347135</v>
      </c>
      <c r="E50" s="34">
        <f>IFERROR(IF(Loan_Not_Paid*Values_Entered,Monthly_Payment,""), "")</f>
        <v>135.32961070599541</v>
      </c>
      <c r="F50" s="34">
        <f>IFERROR(IF(Loan_Not_Paid*Values_Entered,Principal,""), "")</f>
        <v>112.52487716432225</v>
      </c>
      <c r="G50" s="34">
        <f>IFERROR(IF(Loan_Not_Paid*Values_Entered,Interest,""), "")</f>
        <v>22.804733541673158</v>
      </c>
      <c r="H50" s="47">
        <f>IFERROR(IF(Loan_Not_Paid*Values_Entered,Ending_Balance,""), "")</f>
        <v>4448.4218311703899</v>
      </c>
    </row>
    <row r="51" spans="2:8" x14ac:dyDescent="0.25">
      <c r="B51" s="46">
        <f>IFERROR(IF(Loan_Not_Paid*Values_Entered,Payment_Number,""), "")</f>
        <v>25</v>
      </c>
      <c r="C51" s="33">
        <f>IFERROR(IF(Loan_Not_Paid*Values_Entered,Payment_Date,""), "")</f>
        <v>44905</v>
      </c>
      <c r="D51" s="34">
        <f>IFERROR(IF(Loan_Not_Paid*Values_Entered,Beginning_Balance,""), "")</f>
        <v>4448.4218311703899</v>
      </c>
      <c r="E51" s="34">
        <f>IFERROR(IF(Loan_Not_Paid*Values_Entered,Monthly_Payment,""), "")</f>
        <v>135.32961070599541</v>
      </c>
      <c r="F51" s="34">
        <f>IFERROR(IF(Loan_Not_Paid*Values_Entered,Principal,""), "")</f>
        <v>113.08750155014387</v>
      </c>
      <c r="G51" s="34">
        <f>IFERROR(IF(Loan_Not_Paid*Values_Entered,Interest,""), "")</f>
        <v>22.242109155851544</v>
      </c>
      <c r="H51" s="47">
        <f>IFERROR(IF(Loan_Not_Paid*Values_Entered,Ending_Balance,""), "")</f>
        <v>4335.3343296202502</v>
      </c>
    </row>
    <row r="52" spans="2:8" x14ac:dyDescent="0.25">
      <c r="B52" s="46">
        <f>IFERROR(IF(Loan_Not_Paid*Values_Entered,Payment_Number,""), "")</f>
        <v>26</v>
      </c>
      <c r="C52" s="33">
        <f>IFERROR(IF(Loan_Not_Paid*Values_Entered,Payment_Date,""), "")</f>
        <v>44936</v>
      </c>
      <c r="D52" s="34">
        <f>IFERROR(IF(Loan_Not_Paid*Values_Entered,Beginning_Balance,""), "")</f>
        <v>4335.3343296202502</v>
      </c>
      <c r="E52" s="34">
        <f>IFERROR(IF(Loan_Not_Paid*Values_Entered,Monthly_Payment,""), "")</f>
        <v>135.32961070599541</v>
      </c>
      <c r="F52" s="34">
        <f>IFERROR(IF(Loan_Not_Paid*Values_Entered,Principal,""), "")</f>
        <v>113.65293905789459</v>
      </c>
      <c r="G52" s="34">
        <f>IFERROR(IF(Loan_Not_Paid*Values_Entered,Interest,""), "")</f>
        <v>21.676671648100829</v>
      </c>
      <c r="H52" s="47">
        <f>IFERROR(IF(Loan_Not_Paid*Values_Entered,Ending_Balance,""), "")</f>
        <v>4221.6813905623585</v>
      </c>
    </row>
    <row r="53" spans="2:8" x14ac:dyDescent="0.25">
      <c r="B53" s="46">
        <f>IFERROR(IF(Loan_Not_Paid*Values_Entered,Payment_Number,""), "")</f>
        <v>27</v>
      </c>
      <c r="C53" s="33">
        <f>IFERROR(IF(Loan_Not_Paid*Values_Entered,Payment_Date,""), "")</f>
        <v>44967</v>
      </c>
      <c r="D53" s="34">
        <f>IFERROR(IF(Loan_Not_Paid*Values_Entered,Beginning_Balance,""), "")</f>
        <v>4221.6813905623585</v>
      </c>
      <c r="E53" s="34">
        <f>IFERROR(IF(Loan_Not_Paid*Values_Entered,Monthly_Payment,""), "")</f>
        <v>135.32961070599541</v>
      </c>
      <c r="F53" s="34">
        <f>IFERROR(IF(Loan_Not_Paid*Values_Entered,Principal,""), "")</f>
        <v>114.22120375318406</v>
      </c>
      <c r="G53" s="34">
        <f>IFERROR(IF(Loan_Not_Paid*Values_Entered,Interest,""), "")</f>
        <v>21.10840695281135</v>
      </c>
      <c r="H53" s="47">
        <f>IFERROR(IF(Loan_Not_Paid*Values_Entered,Ending_Balance,""), "")</f>
        <v>4107.4601868091795</v>
      </c>
    </row>
    <row r="54" spans="2:8" x14ac:dyDescent="0.25">
      <c r="B54" s="46">
        <f>IFERROR(IF(Loan_Not_Paid*Values_Entered,Payment_Number,""), "")</f>
        <v>28</v>
      </c>
      <c r="C54" s="33">
        <f>IFERROR(IF(Loan_Not_Paid*Values_Entered,Payment_Date,""), "")</f>
        <v>44995</v>
      </c>
      <c r="D54" s="34">
        <f>IFERROR(IF(Loan_Not_Paid*Values_Entered,Beginning_Balance,""), "")</f>
        <v>4107.4601868091795</v>
      </c>
      <c r="E54" s="34">
        <f>IFERROR(IF(Loan_Not_Paid*Values_Entered,Monthly_Payment,""), "")</f>
        <v>135.32961070599541</v>
      </c>
      <c r="F54" s="34">
        <f>IFERROR(IF(Loan_Not_Paid*Values_Entered,Principal,""), "")</f>
        <v>114.79230977194997</v>
      </c>
      <c r="G54" s="34">
        <f>IFERROR(IF(Loan_Not_Paid*Values_Entered,Interest,""), "")</f>
        <v>20.537300934045433</v>
      </c>
      <c r="H54" s="47">
        <f>IFERROR(IF(Loan_Not_Paid*Values_Entered,Ending_Balance,""), "")</f>
        <v>3992.6678770372346</v>
      </c>
    </row>
    <row r="55" spans="2:8" x14ac:dyDescent="0.25">
      <c r="B55" s="46">
        <f>IFERROR(IF(Loan_Not_Paid*Values_Entered,Payment_Number,""), "")</f>
        <v>29</v>
      </c>
      <c r="C55" s="33">
        <f>IFERROR(IF(Loan_Not_Paid*Values_Entered,Payment_Date,""), "")</f>
        <v>45026</v>
      </c>
      <c r="D55" s="34">
        <f>IFERROR(IF(Loan_Not_Paid*Values_Entered,Beginning_Balance,""), "")</f>
        <v>3992.6678770372346</v>
      </c>
      <c r="E55" s="34">
        <f>IFERROR(IF(Loan_Not_Paid*Values_Entered,Monthly_Payment,""), "")</f>
        <v>135.32961070599541</v>
      </c>
      <c r="F55" s="34">
        <f>IFERROR(IF(Loan_Not_Paid*Values_Entered,Principal,""), "")</f>
        <v>115.36627132080972</v>
      </c>
      <c r="G55" s="34">
        <f>IFERROR(IF(Loan_Not_Paid*Values_Entered,Interest,""), "")</f>
        <v>19.96333938518568</v>
      </c>
      <c r="H55" s="47">
        <f>IFERROR(IF(Loan_Not_Paid*Values_Entered,Ending_Balance,""), "")</f>
        <v>3877.3016057164286</v>
      </c>
    </row>
    <row r="56" spans="2:8" x14ac:dyDescent="0.25">
      <c r="B56" s="46">
        <f>IFERROR(IF(Loan_Not_Paid*Values_Entered,Payment_Number,""), "")</f>
        <v>30</v>
      </c>
      <c r="C56" s="33">
        <f>IFERROR(IF(Loan_Not_Paid*Values_Entered,Payment_Date,""), "")</f>
        <v>45056</v>
      </c>
      <c r="D56" s="34">
        <f>IFERROR(IF(Loan_Not_Paid*Values_Entered,Beginning_Balance,""), "")</f>
        <v>3877.3016057164286</v>
      </c>
      <c r="E56" s="34">
        <f>IFERROR(IF(Loan_Not_Paid*Values_Entered,Monthly_Payment,""), "")</f>
        <v>135.32961070599541</v>
      </c>
      <c r="F56" s="34">
        <f>IFERROR(IF(Loan_Not_Paid*Values_Entered,Principal,""), "")</f>
        <v>115.94310267741378</v>
      </c>
      <c r="G56" s="34">
        <f>IFERROR(IF(Loan_Not_Paid*Values_Entered,Interest,""), "")</f>
        <v>19.386508028581634</v>
      </c>
      <c r="H56" s="47">
        <f>IFERROR(IF(Loan_Not_Paid*Values_Entered,Ending_Balance,""), "")</f>
        <v>3761.3585030390186</v>
      </c>
    </row>
    <row r="57" spans="2:8" x14ac:dyDescent="0.25">
      <c r="B57" s="46">
        <f>IFERROR(IF(Loan_Not_Paid*Values_Entered,Payment_Number,""), "")</f>
        <v>31</v>
      </c>
      <c r="C57" s="33">
        <f>IFERROR(IF(Loan_Not_Paid*Values_Entered,Payment_Date,""), "")</f>
        <v>45087</v>
      </c>
      <c r="D57" s="34">
        <f>IFERROR(IF(Loan_Not_Paid*Values_Entered,Beginning_Balance,""), "")</f>
        <v>3761.3585030390186</v>
      </c>
      <c r="E57" s="34">
        <f>IFERROR(IF(Loan_Not_Paid*Values_Entered,Monthly_Payment,""), "")</f>
        <v>135.32961070599541</v>
      </c>
      <c r="F57" s="34">
        <f>IFERROR(IF(Loan_Not_Paid*Values_Entered,Principal,""), "")</f>
        <v>116.52281819080085</v>
      </c>
      <c r="G57" s="34">
        <f>IFERROR(IF(Loan_Not_Paid*Values_Entered,Interest,""), "")</f>
        <v>18.806792515194569</v>
      </c>
      <c r="H57" s="47">
        <f>IFERROR(IF(Loan_Not_Paid*Values_Entered,Ending_Balance,""), "")</f>
        <v>3644.8356848482244</v>
      </c>
    </row>
    <row r="58" spans="2:8" x14ac:dyDescent="0.25">
      <c r="B58" s="46">
        <f>IFERROR(IF(Loan_Not_Paid*Values_Entered,Payment_Number,""), "")</f>
        <v>32</v>
      </c>
      <c r="C58" s="33">
        <f>IFERROR(IF(Loan_Not_Paid*Values_Entered,Payment_Date,""), "")</f>
        <v>45117</v>
      </c>
      <c r="D58" s="34">
        <f>IFERROR(IF(Loan_Not_Paid*Values_Entered,Beginning_Balance,""), "")</f>
        <v>3644.8356848482244</v>
      </c>
      <c r="E58" s="34">
        <f>IFERROR(IF(Loan_Not_Paid*Values_Entered,Monthly_Payment,""), "")</f>
        <v>135.32961070599541</v>
      </c>
      <c r="F58" s="34">
        <f>IFERROR(IF(Loan_Not_Paid*Values_Entered,Principal,""), "")</f>
        <v>117.10543228175484</v>
      </c>
      <c r="G58" s="34">
        <f>IFERROR(IF(Loan_Not_Paid*Values_Entered,Interest,""), "")</f>
        <v>18.224178424240563</v>
      </c>
      <c r="H58" s="47">
        <f>IFERROR(IF(Loan_Not_Paid*Values_Entered,Ending_Balance,""), "")</f>
        <v>3527.7302525664736</v>
      </c>
    </row>
    <row r="59" spans="2:8" x14ac:dyDescent="0.25">
      <c r="B59" s="46">
        <f>IFERROR(IF(Loan_Not_Paid*Values_Entered,Payment_Number,""), "")</f>
        <v>33</v>
      </c>
      <c r="C59" s="33">
        <f>IFERROR(IF(Loan_Not_Paid*Values_Entered,Payment_Date,""), "")</f>
        <v>45148</v>
      </c>
      <c r="D59" s="34">
        <f>IFERROR(IF(Loan_Not_Paid*Values_Entered,Beginning_Balance,""), "")</f>
        <v>3527.7302525664736</v>
      </c>
      <c r="E59" s="34">
        <f>IFERROR(IF(Loan_Not_Paid*Values_Entered,Monthly_Payment,""), "")</f>
        <v>135.32961070599541</v>
      </c>
      <c r="F59" s="34">
        <f>IFERROR(IF(Loan_Not_Paid*Values_Entered,Principal,""), "")</f>
        <v>117.69095944316364</v>
      </c>
      <c r="G59" s="34">
        <f>IFERROR(IF(Loan_Not_Paid*Values_Entered,Interest,""), "")</f>
        <v>17.638651262831786</v>
      </c>
      <c r="H59" s="47">
        <f>IFERROR(IF(Loan_Not_Paid*Values_Entered,Ending_Balance,""), "")</f>
        <v>3410.0392931233155</v>
      </c>
    </row>
    <row r="60" spans="2:8" x14ac:dyDescent="0.25">
      <c r="B60" s="46">
        <f>IFERROR(IF(Loan_Not_Paid*Values_Entered,Payment_Number,""), "")</f>
        <v>34</v>
      </c>
      <c r="C60" s="33">
        <f>IFERROR(IF(Loan_Not_Paid*Values_Entered,Payment_Date,""), "")</f>
        <v>45179</v>
      </c>
      <c r="D60" s="34">
        <f>IFERROR(IF(Loan_Not_Paid*Values_Entered,Beginning_Balance,""), "")</f>
        <v>3410.0392931233155</v>
      </c>
      <c r="E60" s="34">
        <f>IFERROR(IF(Loan_Not_Paid*Values_Entered,Monthly_Payment,""), "")</f>
        <v>135.32961070599541</v>
      </c>
      <c r="F60" s="34">
        <f>IFERROR(IF(Loan_Not_Paid*Values_Entered,Principal,""), "")</f>
        <v>118.27941424037942</v>
      </c>
      <c r="G60" s="34">
        <f>IFERROR(IF(Loan_Not_Paid*Values_Entered,Interest,""), "")</f>
        <v>17.050196465615969</v>
      </c>
      <c r="H60" s="47">
        <f>IFERROR(IF(Loan_Not_Paid*Values_Entered,Ending_Balance,""), "")</f>
        <v>3291.7598788829373</v>
      </c>
    </row>
    <row r="61" spans="2:8" x14ac:dyDescent="0.25">
      <c r="B61" s="46">
        <f>IFERROR(IF(Loan_Not_Paid*Values_Entered,Payment_Number,""), "")</f>
        <v>35</v>
      </c>
      <c r="C61" s="33">
        <f>IFERROR(IF(Loan_Not_Paid*Values_Entered,Payment_Date,""), "")</f>
        <v>45209</v>
      </c>
      <c r="D61" s="34">
        <f>IFERROR(IF(Loan_Not_Paid*Values_Entered,Beginning_Balance,""), "")</f>
        <v>3291.7598788829373</v>
      </c>
      <c r="E61" s="34">
        <f>IFERROR(IF(Loan_Not_Paid*Values_Entered,Monthly_Payment,""), "")</f>
        <v>135.32961070599541</v>
      </c>
      <c r="F61" s="34">
        <f>IFERROR(IF(Loan_Not_Paid*Values_Entered,Principal,""), "")</f>
        <v>118.87081131158133</v>
      </c>
      <c r="G61" s="34">
        <f>IFERROR(IF(Loan_Not_Paid*Values_Entered,Interest,""), "")</f>
        <v>16.458799394414068</v>
      </c>
      <c r="H61" s="47">
        <f>IFERROR(IF(Loan_Not_Paid*Values_Entered,Ending_Balance,""), "")</f>
        <v>3172.8890675713583</v>
      </c>
    </row>
    <row r="62" spans="2:8" x14ac:dyDescent="0.25">
      <c r="B62" s="46">
        <f>IFERROR(IF(Loan_Not_Paid*Values_Entered,Payment_Number,""), "")</f>
        <v>36</v>
      </c>
      <c r="C62" s="33">
        <f>IFERROR(IF(Loan_Not_Paid*Values_Entered,Payment_Date,""), "")</f>
        <v>45240</v>
      </c>
      <c r="D62" s="34">
        <f>IFERROR(IF(Loan_Not_Paid*Values_Entered,Beginning_Balance,""), "")</f>
        <v>3172.8890675713583</v>
      </c>
      <c r="E62" s="34">
        <f>IFERROR(IF(Loan_Not_Paid*Values_Entered,Monthly_Payment,""), "")</f>
        <v>135.32961070599541</v>
      </c>
      <c r="F62" s="34">
        <f>IFERROR(IF(Loan_Not_Paid*Values_Entered,Principal,""), "")</f>
        <v>119.46516536813924</v>
      </c>
      <c r="G62" s="34">
        <f>IFERROR(IF(Loan_Not_Paid*Values_Entered,Interest,""), "")</f>
        <v>15.864445337856164</v>
      </c>
      <c r="H62" s="47">
        <f>IFERROR(IF(Loan_Not_Paid*Values_Entered,Ending_Balance,""), "")</f>
        <v>3053.423902203228</v>
      </c>
    </row>
    <row r="63" spans="2:8" x14ac:dyDescent="0.25">
      <c r="B63" s="46">
        <f>IFERROR(IF(Loan_Not_Paid*Values_Entered,Payment_Number,""), "")</f>
        <v>37</v>
      </c>
      <c r="C63" s="33">
        <f>IFERROR(IF(Loan_Not_Paid*Values_Entered,Payment_Date,""), "")</f>
        <v>45270</v>
      </c>
      <c r="D63" s="34">
        <f>IFERROR(IF(Loan_Not_Paid*Values_Entered,Beginning_Balance,""), "")</f>
        <v>3053.423902203228</v>
      </c>
      <c r="E63" s="34">
        <f>IFERROR(IF(Loan_Not_Paid*Values_Entered,Monthly_Payment,""), "")</f>
        <v>135.32961070599541</v>
      </c>
      <c r="F63" s="34">
        <f>IFERROR(IF(Loan_Not_Paid*Values_Entered,Principal,""), "")</f>
        <v>120.06249119497994</v>
      </c>
      <c r="G63" s="34">
        <f>IFERROR(IF(Loan_Not_Paid*Values_Entered,Interest,""), "")</f>
        <v>15.267119511015469</v>
      </c>
      <c r="H63" s="47">
        <f>IFERROR(IF(Loan_Not_Paid*Values_Entered,Ending_Balance,""), "")</f>
        <v>2933.3614110082535</v>
      </c>
    </row>
    <row r="64" spans="2:8" x14ac:dyDescent="0.25">
      <c r="B64" s="46">
        <f>IFERROR(IF(Loan_Not_Paid*Values_Entered,Payment_Number,""), "")</f>
        <v>38</v>
      </c>
      <c r="C64" s="33">
        <f>IFERROR(IF(Loan_Not_Paid*Values_Entered,Payment_Date,""), "")</f>
        <v>45301</v>
      </c>
      <c r="D64" s="34">
        <f>IFERROR(IF(Loan_Not_Paid*Values_Entered,Beginning_Balance,""), "")</f>
        <v>2933.3614110082535</v>
      </c>
      <c r="E64" s="34">
        <f>IFERROR(IF(Loan_Not_Paid*Values_Entered,Monthly_Payment,""), "")</f>
        <v>135.32961070599541</v>
      </c>
      <c r="F64" s="34">
        <f>IFERROR(IF(Loan_Not_Paid*Values_Entered,Principal,""), "")</f>
        <v>120.66280365095483</v>
      </c>
      <c r="G64" s="34">
        <f>IFERROR(IF(Loan_Not_Paid*Values_Entered,Interest,""), "")</f>
        <v>14.666807055040568</v>
      </c>
      <c r="H64" s="47">
        <f>IFERROR(IF(Loan_Not_Paid*Values_Entered,Ending_Balance,""), "")</f>
        <v>2812.6986073573016</v>
      </c>
    </row>
    <row r="65" spans="2:8" x14ac:dyDescent="0.25">
      <c r="B65" s="46">
        <f>IFERROR(IF(Loan_Not_Paid*Values_Entered,Payment_Number,""), "")</f>
        <v>39</v>
      </c>
      <c r="C65" s="33">
        <f>IFERROR(IF(Loan_Not_Paid*Values_Entered,Payment_Date,""), "")</f>
        <v>45332</v>
      </c>
      <c r="D65" s="34">
        <f>IFERROR(IF(Loan_Not_Paid*Values_Entered,Beginning_Balance,""), "")</f>
        <v>2812.6986073573016</v>
      </c>
      <c r="E65" s="34">
        <f>IFERROR(IF(Loan_Not_Paid*Values_Entered,Monthly_Payment,""), "")</f>
        <v>135.32961070599541</v>
      </c>
      <c r="F65" s="34">
        <f>IFERROR(IF(Loan_Not_Paid*Values_Entered,Principal,""), "")</f>
        <v>121.26611766920962</v>
      </c>
      <c r="G65" s="34">
        <f>IFERROR(IF(Loan_Not_Paid*Values_Entered,Interest,""), "")</f>
        <v>14.063493036785795</v>
      </c>
      <c r="H65" s="47">
        <f>IFERROR(IF(Loan_Not_Paid*Values_Entered,Ending_Balance,""), "")</f>
        <v>2691.4324896880953</v>
      </c>
    </row>
    <row r="66" spans="2:8" x14ac:dyDescent="0.25">
      <c r="B66" s="46">
        <f>IFERROR(IF(Loan_Not_Paid*Values_Entered,Payment_Number,""), "")</f>
        <v>40</v>
      </c>
      <c r="C66" s="33">
        <f>IFERROR(IF(Loan_Not_Paid*Values_Entered,Payment_Date,""), "")</f>
        <v>45361</v>
      </c>
      <c r="D66" s="34">
        <f>IFERROR(IF(Loan_Not_Paid*Values_Entered,Beginning_Balance,""), "")</f>
        <v>2691.4324896880953</v>
      </c>
      <c r="E66" s="34">
        <f>IFERROR(IF(Loan_Not_Paid*Values_Entered,Monthly_Payment,""), "")</f>
        <v>135.32961070599541</v>
      </c>
      <c r="F66" s="34">
        <f>IFERROR(IF(Loan_Not_Paid*Values_Entered,Principal,""), "")</f>
        <v>121.87244825755565</v>
      </c>
      <c r="G66" s="34">
        <f>IFERROR(IF(Loan_Not_Paid*Values_Entered,Interest,""), "")</f>
        <v>13.457162448439746</v>
      </c>
      <c r="H66" s="47">
        <f>IFERROR(IF(Loan_Not_Paid*Values_Entered,Ending_Balance,""), "")</f>
        <v>2569.5600414305418</v>
      </c>
    </row>
    <row r="67" spans="2:8" x14ac:dyDescent="0.25">
      <c r="B67" s="46">
        <f>IFERROR(IF(Loan_Not_Paid*Values_Entered,Payment_Number,""), "")</f>
        <v>41</v>
      </c>
      <c r="C67" s="33">
        <f>IFERROR(IF(Loan_Not_Paid*Values_Entered,Payment_Date,""), "")</f>
        <v>45392</v>
      </c>
      <c r="D67" s="34">
        <f>IFERROR(IF(Loan_Not_Paid*Values_Entered,Beginning_Balance,""), "")</f>
        <v>2569.5600414305418</v>
      </c>
      <c r="E67" s="34">
        <f>IFERROR(IF(Loan_Not_Paid*Values_Entered,Monthly_Payment,""), "")</f>
        <v>135.32961070599541</v>
      </c>
      <c r="F67" s="34">
        <f>IFERROR(IF(Loan_Not_Paid*Values_Entered,Principal,""), "")</f>
        <v>122.48181049884344</v>
      </c>
      <c r="G67" s="34">
        <f>IFERROR(IF(Loan_Not_Paid*Values_Entered,Interest,""), "")</f>
        <v>12.847800207151968</v>
      </c>
      <c r="H67" s="47">
        <f>IFERROR(IF(Loan_Not_Paid*Values_Entered,Ending_Balance,""), "")</f>
        <v>2447.0782309317019</v>
      </c>
    </row>
    <row r="68" spans="2:8" x14ac:dyDescent="0.25">
      <c r="B68" s="46">
        <f>IFERROR(IF(Loan_Not_Paid*Values_Entered,Payment_Number,""), "")</f>
        <v>42</v>
      </c>
      <c r="C68" s="33">
        <f>IFERROR(IF(Loan_Not_Paid*Values_Entered,Payment_Date,""), "")</f>
        <v>45422</v>
      </c>
      <c r="D68" s="34">
        <f>IFERROR(IF(Loan_Not_Paid*Values_Entered,Beginning_Balance,""), "")</f>
        <v>2447.0782309317019</v>
      </c>
      <c r="E68" s="34">
        <f>IFERROR(IF(Loan_Not_Paid*Values_Entered,Monthly_Payment,""), "")</f>
        <v>135.32961070599541</v>
      </c>
      <c r="F68" s="34">
        <f>IFERROR(IF(Loan_Not_Paid*Values_Entered,Principal,""), "")</f>
        <v>123.09421955133764</v>
      </c>
      <c r="G68" s="34">
        <f>IFERROR(IF(Loan_Not_Paid*Values_Entered,Interest,""), "")</f>
        <v>12.23539115465775</v>
      </c>
      <c r="H68" s="47">
        <f>IFERROR(IF(Loan_Not_Paid*Values_Entered,Ending_Balance,""), "")</f>
        <v>2323.9840113803702</v>
      </c>
    </row>
    <row r="69" spans="2:8" x14ac:dyDescent="0.25">
      <c r="B69" s="46">
        <f>IFERROR(IF(Loan_Not_Paid*Values_Entered,Payment_Number,""), "")</f>
        <v>43</v>
      </c>
      <c r="C69" s="33">
        <f>IFERROR(IF(Loan_Not_Paid*Values_Entered,Payment_Date,""), "")</f>
        <v>45453</v>
      </c>
      <c r="D69" s="34">
        <f>IFERROR(IF(Loan_Not_Paid*Values_Entered,Beginning_Balance,""), "")</f>
        <v>2323.9840113803702</v>
      </c>
      <c r="E69" s="34">
        <f>IFERROR(IF(Loan_Not_Paid*Values_Entered,Monthly_Payment,""), "")</f>
        <v>135.32961070599541</v>
      </c>
      <c r="F69" s="34">
        <f>IFERROR(IF(Loan_Not_Paid*Values_Entered,Principal,""), "")</f>
        <v>123.70969064909434</v>
      </c>
      <c r="G69" s="34">
        <f>IFERROR(IF(Loan_Not_Paid*Values_Entered,Interest,""), "")</f>
        <v>11.619920056901062</v>
      </c>
      <c r="H69" s="47">
        <f>IFERROR(IF(Loan_Not_Paid*Values_Entered,Ending_Balance,""), "")</f>
        <v>2200.2743207312797</v>
      </c>
    </row>
    <row r="70" spans="2:8" x14ac:dyDescent="0.25">
      <c r="B70" s="46">
        <f>IFERROR(IF(Loan_Not_Paid*Values_Entered,Payment_Number,""), "")</f>
        <v>44</v>
      </c>
      <c r="C70" s="33">
        <f>IFERROR(IF(Loan_Not_Paid*Values_Entered,Payment_Date,""), "")</f>
        <v>45483</v>
      </c>
      <c r="D70" s="34">
        <f>IFERROR(IF(Loan_Not_Paid*Values_Entered,Beginning_Balance,""), "")</f>
        <v>2200.2743207312797</v>
      </c>
      <c r="E70" s="34">
        <f>IFERROR(IF(Loan_Not_Paid*Values_Entered,Monthly_Payment,""), "")</f>
        <v>135.32961070599541</v>
      </c>
      <c r="F70" s="34">
        <f>IFERROR(IF(Loan_Not_Paid*Values_Entered,Principal,""), "")</f>
        <v>124.32823910233982</v>
      </c>
      <c r="G70" s="34">
        <f>IFERROR(IF(Loan_Not_Paid*Values_Entered,Interest,""), "")</f>
        <v>11.001371603655588</v>
      </c>
      <c r="H70" s="47">
        <f>IFERROR(IF(Loan_Not_Paid*Values_Entered,Ending_Balance,""), "")</f>
        <v>2075.9460816289447</v>
      </c>
    </row>
    <row r="71" spans="2:8" x14ac:dyDescent="0.25">
      <c r="B71" s="46">
        <f>IFERROR(IF(Loan_Not_Paid*Values_Entered,Payment_Number,""), "")</f>
        <v>45</v>
      </c>
      <c r="C71" s="33">
        <f>IFERROR(IF(Loan_Not_Paid*Values_Entered,Payment_Date,""), "")</f>
        <v>45514</v>
      </c>
      <c r="D71" s="34">
        <f>IFERROR(IF(Loan_Not_Paid*Values_Entered,Beginning_Balance,""), "")</f>
        <v>2075.9460816289447</v>
      </c>
      <c r="E71" s="34">
        <f>IFERROR(IF(Loan_Not_Paid*Values_Entered,Monthly_Payment,""), "")</f>
        <v>135.32961070599541</v>
      </c>
      <c r="F71" s="34">
        <f>IFERROR(IF(Loan_Not_Paid*Values_Entered,Principal,""), "")</f>
        <v>124.94988029785151</v>
      </c>
      <c r="G71" s="34">
        <f>IFERROR(IF(Loan_Not_Paid*Values_Entered,Interest,""), "")</f>
        <v>10.379730408143889</v>
      </c>
      <c r="H71" s="47">
        <f>IFERROR(IF(Loan_Not_Paid*Values_Entered,Ending_Balance,""), "")</f>
        <v>1950.9962013310997</v>
      </c>
    </row>
    <row r="72" spans="2:8" x14ac:dyDescent="0.25">
      <c r="B72" s="46">
        <f>IFERROR(IF(Loan_Not_Paid*Values_Entered,Payment_Number,""), "")</f>
        <v>46</v>
      </c>
      <c r="C72" s="33">
        <f>IFERROR(IF(Loan_Not_Paid*Values_Entered,Payment_Date,""), "")</f>
        <v>45545</v>
      </c>
      <c r="D72" s="34">
        <f>IFERROR(IF(Loan_Not_Paid*Values_Entered,Beginning_Balance,""), "")</f>
        <v>1950.9962013310997</v>
      </c>
      <c r="E72" s="34">
        <f>IFERROR(IF(Loan_Not_Paid*Values_Entered,Monthly_Payment,""), "")</f>
        <v>135.32961070599541</v>
      </c>
      <c r="F72" s="34">
        <f>IFERROR(IF(Loan_Not_Paid*Values_Entered,Principal,""), "")</f>
        <v>125.57462969934078</v>
      </c>
      <c r="G72" s="34">
        <f>IFERROR(IF(Loan_Not_Paid*Values_Entered,Interest,""), "")</f>
        <v>9.7549810066546332</v>
      </c>
      <c r="H72" s="47">
        <f>IFERROR(IF(Loan_Not_Paid*Values_Entered,Ending_Balance,""), "")</f>
        <v>1825.4215716317622</v>
      </c>
    </row>
    <row r="73" spans="2:8" x14ac:dyDescent="0.25">
      <c r="B73" s="46">
        <f>IFERROR(IF(Loan_Not_Paid*Values_Entered,Payment_Number,""), "")</f>
        <v>47</v>
      </c>
      <c r="C73" s="33">
        <f>IFERROR(IF(Loan_Not_Paid*Values_Entered,Payment_Date,""), "")</f>
        <v>45575</v>
      </c>
      <c r="D73" s="34">
        <f>IFERROR(IF(Loan_Not_Paid*Values_Entered,Beginning_Balance,""), "")</f>
        <v>1825.4215716317622</v>
      </c>
      <c r="E73" s="34">
        <f>IFERROR(IF(Loan_Not_Paid*Values_Entered,Monthly_Payment,""), "")</f>
        <v>135.32961070599541</v>
      </c>
      <c r="F73" s="34">
        <f>IFERROR(IF(Loan_Not_Paid*Values_Entered,Principal,""), "")</f>
        <v>126.20250284783748</v>
      </c>
      <c r="G73" s="34">
        <f>IFERROR(IF(Loan_Not_Paid*Values_Entered,Interest,""), "")</f>
        <v>9.1271078581579292</v>
      </c>
      <c r="H73" s="47">
        <f>IFERROR(IF(Loan_Not_Paid*Values_Entered,Ending_Balance,""), "")</f>
        <v>1699.2190687839347</v>
      </c>
    </row>
    <row r="74" spans="2:8" x14ac:dyDescent="0.25">
      <c r="B74" s="46">
        <f>IFERROR(IF(Loan_Not_Paid*Values_Entered,Payment_Number,""), "")</f>
        <v>48</v>
      </c>
      <c r="C74" s="33">
        <f>IFERROR(IF(Loan_Not_Paid*Values_Entered,Payment_Date,""), "")</f>
        <v>45606</v>
      </c>
      <c r="D74" s="34">
        <f>IFERROR(IF(Loan_Not_Paid*Values_Entered,Beginning_Balance,""), "")</f>
        <v>1699.2190687839347</v>
      </c>
      <c r="E74" s="34">
        <f>IFERROR(IF(Loan_Not_Paid*Values_Entered,Monthly_Payment,""), "")</f>
        <v>135.32961070599541</v>
      </c>
      <c r="F74" s="34">
        <f>IFERROR(IF(Loan_Not_Paid*Values_Entered,Principal,""), "")</f>
        <v>126.83351536207667</v>
      </c>
      <c r="G74" s="34">
        <f>IFERROR(IF(Loan_Not_Paid*Values_Entered,Interest,""), "")</f>
        <v>8.496095343918741</v>
      </c>
      <c r="H74" s="47">
        <f>IFERROR(IF(Loan_Not_Paid*Values_Entered,Ending_Balance,""), "")</f>
        <v>1572.385553421861</v>
      </c>
    </row>
    <row r="75" spans="2:8" x14ac:dyDescent="0.25">
      <c r="B75" s="46">
        <f>IFERROR(IF(Loan_Not_Paid*Values_Entered,Payment_Number,""), "")</f>
        <v>49</v>
      </c>
      <c r="C75" s="33">
        <f>IFERROR(IF(Loan_Not_Paid*Values_Entered,Payment_Date,""), "")</f>
        <v>45636</v>
      </c>
      <c r="D75" s="34">
        <f>IFERROR(IF(Loan_Not_Paid*Values_Entered,Beginning_Balance,""), "")</f>
        <v>1572.385553421861</v>
      </c>
      <c r="E75" s="34">
        <f>IFERROR(IF(Loan_Not_Paid*Values_Entered,Monthly_Payment,""), "")</f>
        <v>135.32961070599541</v>
      </c>
      <c r="F75" s="34">
        <f>IFERROR(IF(Loan_Not_Paid*Values_Entered,Principal,""), "")</f>
        <v>127.46768293888705</v>
      </c>
      <c r="G75" s="34">
        <f>IFERROR(IF(Loan_Not_Paid*Values_Entered,Interest,""), "")</f>
        <v>7.8619277671083596</v>
      </c>
      <c r="H75" s="47">
        <f>IFERROR(IF(Loan_Not_Paid*Values_Entered,Ending_Balance,""), "")</f>
        <v>1444.9178704829737</v>
      </c>
    </row>
    <row r="76" spans="2:8" x14ac:dyDescent="0.25">
      <c r="B76" s="46">
        <f>IFERROR(IF(Loan_Not_Paid*Values_Entered,Payment_Number,""), "")</f>
        <v>50</v>
      </c>
      <c r="C76" s="33">
        <f>IFERROR(IF(Loan_Not_Paid*Values_Entered,Payment_Date,""), "")</f>
        <v>45667</v>
      </c>
      <c r="D76" s="34">
        <f>IFERROR(IF(Loan_Not_Paid*Values_Entered,Beginning_Balance,""), "")</f>
        <v>1444.9178704829737</v>
      </c>
      <c r="E76" s="34">
        <f>IFERROR(IF(Loan_Not_Paid*Values_Entered,Monthly_Payment,""), "")</f>
        <v>135.32961070599541</v>
      </c>
      <c r="F76" s="34">
        <f>IFERROR(IF(Loan_Not_Paid*Values_Entered,Principal,""), "")</f>
        <v>128.10502135358146</v>
      </c>
      <c r="G76" s="34">
        <f>IFERROR(IF(Loan_Not_Paid*Values_Entered,Interest,""), "")</f>
        <v>7.2245893524139229</v>
      </c>
      <c r="H76" s="47">
        <f>IFERROR(IF(Loan_Not_Paid*Values_Entered,Ending_Balance,""), "")</f>
        <v>1316.8128491294037</v>
      </c>
    </row>
    <row r="77" spans="2:8" x14ac:dyDescent="0.25">
      <c r="B77" s="46">
        <f>IFERROR(IF(Loan_Not_Paid*Values_Entered,Payment_Number,""), "")</f>
        <v>51</v>
      </c>
      <c r="C77" s="33">
        <f>IFERROR(IF(Loan_Not_Paid*Values_Entered,Payment_Date,""), "")</f>
        <v>45698</v>
      </c>
      <c r="D77" s="34">
        <f>IFERROR(IF(Loan_Not_Paid*Values_Entered,Beginning_Balance,""), "")</f>
        <v>1316.8128491294037</v>
      </c>
      <c r="E77" s="34">
        <f>IFERROR(IF(Loan_Not_Paid*Values_Entered,Monthly_Payment,""), "")</f>
        <v>135.32961070599541</v>
      </c>
      <c r="F77" s="34">
        <f>IFERROR(IF(Loan_Not_Paid*Values_Entered,Principal,""), "")</f>
        <v>128.74554646034937</v>
      </c>
      <c r="G77" s="34">
        <f>IFERROR(IF(Loan_Not_Paid*Values_Entered,Interest,""), "")</f>
        <v>6.5840642456460161</v>
      </c>
      <c r="H77" s="47">
        <f>IFERROR(IF(Loan_Not_Paid*Values_Entered,Ending_Balance,""), "")</f>
        <v>1188.0673026690565</v>
      </c>
    </row>
    <row r="78" spans="2:8" x14ac:dyDescent="0.25">
      <c r="B78" s="46">
        <f>IFERROR(IF(Loan_Not_Paid*Values_Entered,Payment_Number,""), "")</f>
        <v>52</v>
      </c>
      <c r="C78" s="33">
        <f>IFERROR(IF(Loan_Not_Paid*Values_Entered,Payment_Date,""), "")</f>
        <v>45726</v>
      </c>
      <c r="D78" s="34">
        <f>IFERROR(IF(Loan_Not_Paid*Values_Entered,Beginning_Balance,""), "")</f>
        <v>1188.0673026690565</v>
      </c>
      <c r="E78" s="34">
        <f>IFERROR(IF(Loan_Not_Paid*Values_Entered,Monthly_Payment,""), "")</f>
        <v>135.32961070599541</v>
      </c>
      <c r="F78" s="34">
        <f>IFERROR(IF(Loan_Not_Paid*Values_Entered,Principal,""), "")</f>
        <v>129.38927419265113</v>
      </c>
      <c r="G78" s="34">
        <f>IFERROR(IF(Loan_Not_Paid*Values_Entered,Interest,""), "")</f>
        <v>5.9403365133442687</v>
      </c>
      <c r="H78" s="47">
        <f>IFERROR(IF(Loan_Not_Paid*Values_Entered,Ending_Balance,""), "")</f>
        <v>1058.6780284764118</v>
      </c>
    </row>
    <row r="79" spans="2:8" x14ac:dyDescent="0.25">
      <c r="B79" s="46">
        <f>IFERROR(IF(Loan_Not_Paid*Values_Entered,Payment_Number,""), "")</f>
        <v>53</v>
      </c>
      <c r="C79" s="33">
        <f>IFERROR(IF(Loan_Not_Paid*Values_Entered,Payment_Date,""), "")</f>
        <v>45757</v>
      </c>
      <c r="D79" s="34">
        <f>IFERROR(IF(Loan_Not_Paid*Values_Entered,Beginning_Balance,""), "")</f>
        <v>1058.6780284764118</v>
      </c>
      <c r="E79" s="34">
        <f>IFERROR(IF(Loan_Not_Paid*Values_Entered,Monthly_Payment,""), "")</f>
        <v>135.32961070599541</v>
      </c>
      <c r="F79" s="34">
        <f>IFERROR(IF(Loan_Not_Paid*Values_Entered,Principal,""), "")</f>
        <v>130.03622056361439</v>
      </c>
      <c r="G79" s="34">
        <f>IFERROR(IF(Loan_Not_Paid*Values_Entered,Interest,""), "")</f>
        <v>5.2933901423810132</v>
      </c>
      <c r="H79" s="47">
        <f>IFERROR(IF(Loan_Not_Paid*Values_Entered,Ending_Balance,""), "")</f>
        <v>928.64180791280069</v>
      </c>
    </row>
    <row r="80" spans="2:8" x14ac:dyDescent="0.25">
      <c r="B80" s="46">
        <f>IFERROR(IF(Loan_Not_Paid*Values_Entered,Payment_Number,""), "")</f>
        <v>54</v>
      </c>
      <c r="C80" s="33">
        <f>IFERROR(IF(Loan_Not_Paid*Values_Entered,Payment_Date,""), "")</f>
        <v>45787</v>
      </c>
      <c r="D80" s="34">
        <f>IFERROR(IF(Loan_Not_Paid*Values_Entered,Beginning_Balance,""), "")</f>
        <v>928.64180791280069</v>
      </c>
      <c r="E80" s="34">
        <f>IFERROR(IF(Loan_Not_Paid*Values_Entered,Monthly_Payment,""), "")</f>
        <v>135.32961070599541</v>
      </c>
      <c r="F80" s="34">
        <f>IFERROR(IF(Loan_Not_Paid*Values_Entered,Principal,""), "")</f>
        <v>130.68640166643246</v>
      </c>
      <c r="G80" s="34">
        <f>IFERROR(IF(Loan_Not_Paid*Values_Entered,Interest,""), "")</f>
        <v>4.6432090395629402</v>
      </c>
      <c r="H80" s="47">
        <f>IFERROR(IF(Loan_Not_Paid*Values_Entered,Ending_Balance,""), "")</f>
        <v>797.95540624637761</v>
      </c>
    </row>
    <row r="81" spans="2:8" x14ac:dyDescent="0.25">
      <c r="B81" s="46">
        <f>IFERROR(IF(Loan_Not_Paid*Values_Entered,Payment_Number,""), "")</f>
        <v>55</v>
      </c>
      <c r="C81" s="33">
        <f>IFERROR(IF(Loan_Not_Paid*Values_Entered,Payment_Date,""), "")</f>
        <v>45818</v>
      </c>
      <c r="D81" s="34">
        <f>IFERROR(IF(Loan_Not_Paid*Values_Entered,Beginning_Balance,""), "")</f>
        <v>797.95540624637761</v>
      </c>
      <c r="E81" s="34">
        <f>IFERROR(IF(Loan_Not_Paid*Values_Entered,Monthly_Payment,""), "")</f>
        <v>135.32961070599541</v>
      </c>
      <c r="F81" s="34">
        <f>IFERROR(IF(Loan_Not_Paid*Values_Entered,Principal,""), "")</f>
        <v>131.33983367476463</v>
      </c>
      <c r="G81" s="34">
        <f>IFERROR(IF(Loan_Not_Paid*Values_Entered,Interest,""), "")</f>
        <v>3.9897770312307785</v>
      </c>
      <c r="H81" s="47">
        <f>IFERROR(IF(Loan_Not_Paid*Values_Entered,Ending_Balance,""), "")</f>
        <v>666.61557257161439</v>
      </c>
    </row>
    <row r="82" spans="2:8" x14ac:dyDescent="0.25">
      <c r="B82" s="46">
        <f>IFERROR(IF(Loan_Not_Paid*Values_Entered,Payment_Number,""), "")</f>
        <v>56</v>
      </c>
      <c r="C82" s="33">
        <f>IFERROR(IF(Loan_Not_Paid*Values_Entered,Payment_Date,""), "")</f>
        <v>45848</v>
      </c>
      <c r="D82" s="34">
        <f>IFERROR(IF(Loan_Not_Paid*Values_Entered,Beginning_Balance,""), "")</f>
        <v>666.61557257161439</v>
      </c>
      <c r="E82" s="34">
        <f>IFERROR(IF(Loan_Not_Paid*Values_Entered,Monthly_Payment,""), "")</f>
        <v>135.32961070599541</v>
      </c>
      <c r="F82" s="34">
        <f>IFERROR(IF(Loan_Not_Paid*Values_Entered,Principal,""), "")</f>
        <v>131.99653284313845</v>
      </c>
      <c r="G82" s="34">
        <f>IFERROR(IF(Loan_Not_Paid*Values_Entered,Interest,""), "")</f>
        <v>3.3330778628569551</v>
      </c>
      <c r="H82" s="47">
        <f>IFERROR(IF(Loan_Not_Paid*Values_Entered,Ending_Balance,""), "")</f>
        <v>534.61903972847722</v>
      </c>
    </row>
    <row r="83" spans="2:8" x14ac:dyDescent="0.25">
      <c r="B83" s="46">
        <f>IFERROR(IF(Loan_Not_Paid*Values_Entered,Payment_Number,""), "")</f>
        <v>57</v>
      </c>
      <c r="C83" s="33">
        <f>IFERROR(IF(Loan_Not_Paid*Values_Entered,Payment_Date,""), "")</f>
        <v>45879</v>
      </c>
      <c r="D83" s="34">
        <f>IFERROR(IF(Loan_Not_Paid*Values_Entered,Beginning_Balance,""), "")</f>
        <v>534.61903972847722</v>
      </c>
      <c r="E83" s="34">
        <f>IFERROR(IF(Loan_Not_Paid*Values_Entered,Monthly_Payment,""), "")</f>
        <v>135.32961070599541</v>
      </c>
      <c r="F83" s="34">
        <f>IFERROR(IF(Loan_Not_Paid*Values_Entered,Principal,""), "")</f>
        <v>132.65651550735413</v>
      </c>
      <c r="G83" s="34">
        <f>IFERROR(IF(Loan_Not_Paid*Values_Entered,Interest,""), "")</f>
        <v>2.6730951986412625</v>
      </c>
      <c r="H83" s="47">
        <f>IFERROR(IF(Loan_Not_Paid*Values_Entered,Ending_Balance,""), "")</f>
        <v>401.96252422112957</v>
      </c>
    </row>
    <row r="84" spans="2:8" x14ac:dyDescent="0.25">
      <c r="B84" s="46">
        <f>IFERROR(IF(Loan_Not_Paid*Values_Entered,Payment_Number,""), "")</f>
        <v>58</v>
      </c>
      <c r="C84" s="33">
        <f>IFERROR(IF(Loan_Not_Paid*Values_Entered,Payment_Date,""), "")</f>
        <v>45910</v>
      </c>
      <c r="D84" s="34">
        <f>IFERROR(IF(Loan_Not_Paid*Values_Entered,Beginning_Balance,""), "")</f>
        <v>401.96252422112957</v>
      </c>
      <c r="E84" s="34">
        <f>IFERROR(IF(Loan_Not_Paid*Values_Entered,Monthly_Payment,""), "")</f>
        <v>135.32961070599541</v>
      </c>
      <c r="F84" s="34">
        <f>IFERROR(IF(Loan_Not_Paid*Values_Entered,Principal,""), "")</f>
        <v>133.31979808489092</v>
      </c>
      <c r="G84" s="34">
        <f>IFERROR(IF(Loan_Not_Paid*Values_Entered,Interest,""), "")</f>
        <v>2.0098126211044915</v>
      </c>
      <c r="H84" s="47">
        <f>IFERROR(IF(Loan_Not_Paid*Values_Entered,Ending_Balance,""), "")</f>
        <v>268.64272613624416</v>
      </c>
    </row>
    <row r="85" spans="2:8" x14ac:dyDescent="0.25">
      <c r="B85" s="46">
        <f>IFERROR(IF(Loan_Not_Paid*Values_Entered,Payment_Number,""), "")</f>
        <v>59</v>
      </c>
      <c r="C85" s="33">
        <f>IFERROR(IF(Loan_Not_Paid*Values_Entered,Payment_Date,""), "")</f>
        <v>45940</v>
      </c>
      <c r="D85" s="34">
        <f>IFERROR(IF(Loan_Not_Paid*Values_Entered,Beginning_Balance,""), "")</f>
        <v>268.64272613624416</v>
      </c>
      <c r="E85" s="34">
        <f>IFERROR(IF(Loan_Not_Paid*Values_Entered,Monthly_Payment,""), "")</f>
        <v>135.32961070599541</v>
      </c>
      <c r="F85" s="34">
        <f>IFERROR(IF(Loan_Not_Paid*Values_Entered,Principal,""), "")</f>
        <v>133.98639707531535</v>
      </c>
      <c r="G85" s="34">
        <f>IFERROR(IF(Loan_Not_Paid*Values_Entered,Interest,""), "")</f>
        <v>1.3432136306800369</v>
      </c>
      <c r="H85" s="47">
        <f>IFERROR(IF(Loan_Not_Paid*Values_Entered,Ending_Balance,""), "")</f>
        <v>134.65632906093379</v>
      </c>
    </row>
    <row r="86" spans="2:8" ht="14.4" thickBot="1" x14ac:dyDescent="0.3">
      <c r="B86" s="48">
        <f>IFERROR(IF(Loan_Not_Paid*Values_Entered,Payment_Number,""), "")</f>
        <v>60</v>
      </c>
      <c r="C86" s="49">
        <f>IFERROR(IF(Loan_Not_Paid*Values_Entered,Payment_Date,""), "")</f>
        <v>45971</v>
      </c>
      <c r="D86" s="50">
        <f>IFERROR(IF(Loan_Not_Paid*Values_Entered,Beginning_Balance,""), "")</f>
        <v>134.65632906093379</v>
      </c>
      <c r="E86" s="50">
        <f>IFERROR(IF(Loan_Not_Paid*Values_Entered,Monthly_Payment,""), "")</f>
        <v>135.32961070599541</v>
      </c>
      <c r="F86" s="50">
        <f>IFERROR(IF(Loan_Not_Paid*Values_Entered,Principal,""), "")</f>
        <v>134.65632906069195</v>
      </c>
      <c r="G86" s="50">
        <f>IFERROR(IF(Loan_Not_Paid*Values_Entered,Interest,""), "")</f>
        <v>0.67328164530345991</v>
      </c>
      <c r="H86" s="51">
        <f>IFERROR(IF(Loan_Not_Paid*Values_Entered,Ending_Balance,""), "")</f>
        <v>2.4920154828578234E-10</v>
      </c>
    </row>
    <row r="87" spans="2:8" x14ac:dyDescent="0.25">
      <c r="B87" s="59" t="str">
        <f>IFERROR(IF(Loan_Not_Paid*Values_Entered,Payment_Number,""), "")</f>
        <v/>
      </c>
      <c r="C87" s="60" t="str">
        <f>IFERROR(IF(Loan_Not_Paid*Values_Entered,Payment_Date,""), "")</f>
        <v/>
      </c>
      <c r="D87" s="61" t="str">
        <f>IFERROR(IF(Loan_Not_Paid*Values_Entered,Beginning_Balance,""), "")</f>
        <v/>
      </c>
      <c r="E87" s="61" t="str">
        <f>IFERROR(IF(Loan_Not_Paid*Values_Entered,Monthly_Payment,""), "")</f>
        <v/>
      </c>
      <c r="F87" s="61" t="str">
        <f>IFERROR(IF(Loan_Not_Paid*Values_Entered,Principal,""), "")</f>
        <v/>
      </c>
      <c r="G87" s="61" t="str">
        <f>IFERROR(IF(Loan_Not_Paid*Values_Entered,Interest,""), "")</f>
        <v/>
      </c>
      <c r="H87" s="61" t="str">
        <f>IFERROR(IF(Loan_Not_Paid*Values_Entered,Ending_Balance,""), "")</f>
        <v/>
      </c>
    </row>
    <row r="88" spans="2:8" x14ac:dyDescent="0.25">
      <c r="B88" s="59" t="str">
        <f>IFERROR(IF(Loan_Not_Paid*Values_Entered,Payment_Number,""), "")</f>
        <v/>
      </c>
      <c r="C88" s="60" t="str">
        <f>IFERROR(IF(Loan_Not_Paid*Values_Entered,Payment_Date,""), "")</f>
        <v/>
      </c>
      <c r="D88" s="61" t="str">
        <f>IFERROR(IF(Loan_Not_Paid*Values_Entered,Beginning_Balance,""), "")</f>
        <v/>
      </c>
      <c r="E88" s="61" t="str">
        <f>IFERROR(IF(Loan_Not_Paid*Values_Entered,Monthly_Payment,""), "")</f>
        <v/>
      </c>
      <c r="F88" s="61" t="str">
        <f>IFERROR(IF(Loan_Not_Paid*Values_Entered,Principal,""), "")</f>
        <v/>
      </c>
      <c r="G88" s="61" t="str">
        <f>IFERROR(IF(Loan_Not_Paid*Values_Entered,Interest,""), "")</f>
        <v/>
      </c>
      <c r="H88" s="61" t="str">
        <f>IFERROR(IF(Loan_Not_Paid*Values_Entered,Ending_Balance,""), "")</f>
        <v/>
      </c>
    </row>
    <row r="89" spans="2:8" x14ac:dyDescent="0.25">
      <c r="B89" s="59" t="str">
        <f>IFERROR(IF(Loan_Not_Paid*Values_Entered,Payment_Number,""), "")</f>
        <v/>
      </c>
      <c r="C89" s="60" t="str">
        <f>IFERROR(IF(Loan_Not_Paid*Values_Entered,Payment_Date,""), "")</f>
        <v/>
      </c>
      <c r="D89" s="61" t="str">
        <f>IFERROR(IF(Loan_Not_Paid*Values_Entered,Beginning_Balance,""), "")</f>
        <v/>
      </c>
      <c r="E89" s="61" t="str">
        <f>IFERROR(IF(Loan_Not_Paid*Values_Entered,Monthly_Payment,""), "")</f>
        <v/>
      </c>
      <c r="F89" s="61" t="str">
        <f>IFERROR(IF(Loan_Not_Paid*Values_Entered,Principal,""), "")</f>
        <v/>
      </c>
      <c r="G89" s="61" t="str">
        <f>IFERROR(IF(Loan_Not_Paid*Values_Entered,Interest,""), "")</f>
        <v/>
      </c>
      <c r="H89" s="61" t="str">
        <f>IFERROR(IF(Loan_Not_Paid*Values_Entered,Ending_Balance,""), "")</f>
        <v/>
      </c>
    </row>
    <row r="90" spans="2:8" x14ac:dyDescent="0.25">
      <c r="B90" s="59" t="str">
        <f>IFERROR(IF(Loan_Not_Paid*Values_Entered,Payment_Number,""), "")</f>
        <v/>
      </c>
      <c r="C90" s="60" t="str">
        <f>IFERROR(IF(Loan_Not_Paid*Values_Entered,Payment_Date,""), "")</f>
        <v/>
      </c>
      <c r="D90" s="61" t="str">
        <f>IFERROR(IF(Loan_Not_Paid*Values_Entered,Beginning_Balance,""), "")</f>
        <v/>
      </c>
      <c r="E90" s="61" t="str">
        <f>IFERROR(IF(Loan_Not_Paid*Values_Entered,Monthly_Payment,""), "")</f>
        <v/>
      </c>
      <c r="F90" s="61" t="str">
        <f>IFERROR(IF(Loan_Not_Paid*Values_Entered,Principal,""), "")</f>
        <v/>
      </c>
      <c r="G90" s="61" t="str">
        <f>IFERROR(IF(Loan_Not_Paid*Values_Entered,Interest,""), "")</f>
        <v/>
      </c>
      <c r="H90" s="61" t="str">
        <f>IFERROR(IF(Loan_Not_Paid*Values_Entered,Ending_Balance,""), "")</f>
        <v/>
      </c>
    </row>
    <row r="91" spans="2:8" x14ac:dyDescent="0.25">
      <c r="B91" s="59" t="str">
        <f>IFERROR(IF(Loan_Not_Paid*Values_Entered,Payment_Number,""), "")</f>
        <v/>
      </c>
      <c r="C91" s="60" t="str">
        <f>IFERROR(IF(Loan_Not_Paid*Values_Entered,Payment_Date,""), "")</f>
        <v/>
      </c>
      <c r="D91" s="61" t="str">
        <f>IFERROR(IF(Loan_Not_Paid*Values_Entered,Beginning_Balance,""), "")</f>
        <v/>
      </c>
      <c r="E91" s="61" t="str">
        <f>IFERROR(IF(Loan_Not_Paid*Values_Entered,Monthly_Payment,""), "")</f>
        <v/>
      </c>
      <c r="F91" s="61" t="str">
        <f>IFERROR(IF(Loan_Not_Paid*Values_Entered,Principal,""), "")</f>
        <v/>
      </c>
      <c r="G91" s="61" t="str">
        <f>IFERROR(IF(Loan_Not_Paid*Values_Entered,Interest,""), "")</f>
        <v/>
      </c>
      <c r="H91" s="61" t="str">
        <f>IFERROR(IF(Loan_Not_Paid*Values_Entered,Ending_Balance,""), "")</f>
        <v/>
      </c>
    </row>
    <row r="92" spans="2:8" x14ac:dyDescent="0.25">
      <c r="B92" s="59" t="str">
        <f>IFERROR(IF(Loan_Not_Paid*Values_Entered,Payment_Number,""), "")</f>
        <v/>
      </c>
      <c r="C92" s="60" t="str">
        <f>IFERROR(IF(Loan_Not_Paid*Values_Entered,Payment_Date,""), "")</f>
        <v/>
      </c>
      <c r="D92" s="61" t="str">
        <f>IFERROR(IF(Loan_Not_Paid*Values_Entered,Beginning_Balance,""), "")</f>
        <v/>
      </c>
      <c r="E92" s="61" t="str">
        <f>IFERROR(IF(Loan_Not_Paid*Values_Entered,Monthly_Payment,""), "")</f>
        <v/>
      </c>
      <c r="F92" s="61" t="str">
        <f>IFERROR(IF(Loan_Not_Paid*Values_Entered,Principal,""), "")</f>
        <v/>
      </c>
      <c r="G92" s="61" t="str">
        <f>IFERROR(IF(Loan_Not_Paid*Values_Entered,Interest,""), "")</f>
        <v/>
      </c>
      <c r="H92" s="61" t="str">
        <f>IFERROR(IF(Loan_Not_Paid*Values_Entered,Ending_Balance,""), "")</f>
        <v/>
      </c>
    </row>
    <row r="93" spans="2:8" x14ac:dyDescent="0.25">
      <c r="B93" s="59" t="str">
        <f>IFERROR(IF(Loan_Not_Paid*Values_Entered,Payment_Number,""), "")</f>
        <v/>
      </c>
      <c r="C93" s="60" t="str">
        <f>IFERROR(IF(Loan_Not_Paid*Values_Entered,Payment_Date,""), "")</f>
        <v/>
      </c>
      <c r="D93" s="61" t="str">
        <f>IFERROR(IF(Loan_Not_Paid*Values_Entered,Beginning_Balance,""), "")</f>
        <v/>
      </c>
      <c r="E93" s="61" t="str">
        <f>IFERROR(IF(Loan_Not_Paid*Values_Entered,Monthly_Payment,""), "")</f>
        <v/>
      </c>
      <c r="F93" s="61" t="str">
        <f>IFERROR(IF(Loan_Not_Paid*Values_Entered,Principal,""), "")</f>
        <v/>
      </c>
      <c r="G93" s="61" t="str">
        <f>IFERROR(IF(Loan_Not_Paid*Values_Entered,Interest,""), "")</f>
        <v/>
      </c>
      <c r="H93" s="61" t="str">
        <f>IFERROR(IF(Loan_Not_Paid*Values_Entered,Ending_Balance,""), "")</f>
        <v/>
      </c>
    </row>
    <row r="94" spans="2:8" x14ac:dyDescent="0.25">
      <c r="B94" s="59" t="str">
        <f>IFERROR(IF(Loan_Not_Paid*Values_Entered,Payment_Number,""), "")</f>
        <v/>
      </c>
      <c r="C94" s="60" t="str">
        <f>IFERROR(IF(Loan_Not_Paid*Values_Entered,Payment_Date,""), "")</f>
        <v/>
      </c>
      <c r="D94" s="61" t="str">
        <f>IFERROR(IF(Loan_Not_Paid*Values_Entered,Beginning_Balance,""), "")</f>
        <v/>
      </c>
      <c r="E94" s="61" t="str">
        <f>IFERROR(IF(Loan_Not_Paid*Values_Entered,Monthly_Payment,""), "")</f>
        <v/>
      </c>
      <c r="F94" s="61" t="str">
        <f>IFERROR(IF(Loan_Not_Paid*Values_Entered,Principal,""), "")</f>
        <v/>
      </c>
      <c r="G94" s="61" t="str">
        <f>IFERROR(IF(Loan_Not_Paid*Values_Entered,Interest,""), "")</f>
        <v/>
      </c>
      <c r="H94" s="61" t="str">
        <f>IFERROR(IF(Loan_Not_Paid*Values_Entered,Ending_Balance,""), "")</f>
        <v/>
      </c>
    </row>
    <row r="95" spans="2:8" x14ac:dyDescent="0.25">
      <c r="B95" s="59" t="str">
        <f>IFERROR(IF(Loan_Not_Paid*Values_Entered,Payment_Number,""), "")</f>
        <v/>
      </c>
      <c r="C95" s="60" t="str">
        <f>IFERROR(IF(Loan_Not_Paid*Values_Entered,Payment_Date,""), "")</f>
        <v/>
      </c>
      <c r="D95" s="61" t="str">
        <f>IFERROR(IF(Loan_Not_Paid*Values_Entered,Beginning_Balance,""), "")</f>
        <v/>
      </c>
      <c r="E95" s="61" t="str">
        <f>IFERROR(IF(Loan_Not_Paid*Values_Entered,Monthly_Payment,""), "")</f>
        <v/>
      </c>
      <c r="F95" s="61" t="str">
        <f>IFERROR(IF(Loan_Not_Paid*Values_Entered,Principal,""), "")</f>
        <v/>
      </c>
      <c r="G95" s="61" t="str">
        <f>IFERROR(IF(Loan_Not_Paid*Values_Entered,Interest,""), "")</f>
        <v/>
      </c>
      <c r="H95" s="61" t="str">
        <f>IFERROR(IF(Loan_Not_Paid*Values_Entered,Ending_Balance,""), "")</f>
        <v/>
      </c>
    </row>
    <row r="96" spans="2:8" x14ac:dyDescent="0.25">
      <c r="B96" s="59" t="str">
        <f>IFERROR(IF(Loan_Not_Paid*Values_Entered,Payment_Number,""), "")</f>
        <v/>
      </c>
      <c r="C96" s="60" t="str">
        <f>IFERROR(IF(Loan_Not_Paid*Values_Entered,Payment_Date,""), "")</f>
        <v/>
      </c>
      <c r="D96" s="61" t="str">
        <f>IFERROR(IF(Loan_Not_Paid*Values_Entered,Beginning_Balance,""), "")</f>
        <v/>
      </c>
      <c r="E96" s="61" t="str">
        <f>IFERROR(IF(Loan_Not_Paid*Values_Entered,Monthly_Payment,""), "")</f>
        <v/>
      </c>
      <c r="F96" s="61" t="str">
        <f>IFERROR(IF(Loan_Not_Paid*Values_Entered,Principal,""), "")</f>
        <v/>
      </c>
      <c r="G96" s="61" t="str">
        <f>IFERROR(IF(Loan_Not_Paid*Values_Entered,Interest,""), "")</f>
        <v/>
      </c>
      <c r="H96" s="61" t="str">
        <f>IFERROR(IF(Loan_Not_Paid*Values_Entered,Ending_Balance,""), "")</f>
        <v/>
      </c>
    </row>
    <row r="97" spans="2:8" x14ac:dyDescent="0.25">
      <c r="B97" s="59" t="str">
        <f>IFERROR(IF(Loan_Not_Paid*Values_Entered,Payment_Number,""), "")</f>
        <v/>
      </c>
      <c r="C97" s="60" t="str">
        <f>IFERROR(IF(Loan_Not_Paid*Values_Entered,Payment_Date,""), "")</f>
        <v/>
      </c>
      <c r="D97" s="61" t="str">
        <f>IFERROR(IF(Loan_Not_Paid*Values_Entered,Beginning_Balance,""), "")</f>
        <v/>
      </c>
      <c r="E97" s="61" t="str">
        <f>IFERROR(IF(Loan_Not_Paid*Values_Entered,Monthly_Payment,""), "")</f>
        <v/>
      </c>
      <c r="F97" s="61" t="str">
        <f>IFERROR(IF(Loan_Not_Paid*Values_Entered,Principal,""), "")</f>
        <v/>
      </c>
      <c r="G97" s="61" t="str">
        <f>IFERROR(IF(Loan_Not_Paid*Values_Entered,Interest,""), "")</f>
        <v/>
      </c>
      <c r="H97" s="61" t="str">
        <f>IFERROR(IF(Loan_Not_Paid*Values_Entered,Ending_Balance,""), "")</f>
        <v/>
      </c>
    </row>
    <row r="98" spans="2:8" x14ac:dyDescent="0.25">
      <c r="B98" s="59" t="str">
        <f>IFERROR(IF(Loan_Not_Paid*Values_Entered,Payment_Number,""), "")</f>
        <v/>
      </c>
      <c r="C98" s="60" t="str">
        <f>IFERROR(IF(Loan_Not_Paid*Values_Entered,Payment_Date,""), "")</f>
        <v/>
      </c>
      <c r="D98" s="61" t="str">
        <f>IFERROR(IF(Loan_Not_Paid*Values_Entered,Beginning_Balance,""), "")</f>
        <v/>
      </c>
      <c r="E98" s="61" t="str">
        <f>IFERROR(IF(Loan_Not_Paid*Values_Entered,Monthly_Payment,""), "")</f>
        <v/>
      </c>
      <c r="F98" s="61" t="str">
        <f>IFERROR(IF(Loan_Not_Paid*Values_Entered,Principal,""), "")</f>
        <v/>
      </c>
      <c r="G98" s="61" t="str">
        <f>IFERROR(IF(Loan_Not_Paid*Values_Entered,Interest,""), "")</f>
        <v/>
      </c>
      <c r="H98" s="61" t="str">
        <f>IFERROR(IF(Loan_Not_Paid*Values_Entered,Ending_Balance,""), "")</f>
        <v/>
      </c>
    </row>
    <row r="99" spans="2:8" x14ac:dyDescent="0.25">
      <c r="B99" s="59" t="str">
        <f>IFERROR(IF(Loan_Not_Paid*Values_Entered,Payment_Number,""), "")</f>
        <v/>
      </c>
      <c r="C99" s="60" t="str">
        <f>IFERROR(IF(Loan_Not_Paid*Values_Entered,Payment_Date,""), "")</f>
        <v/>
      </c>
      <c r="D99" s="61" t="str">
        <f>IFERROR(IF(Loan_Not_Paid*Values_Entered,Beginning_Balance,""), "")</f>
        <v/>
      </c>
      <c r="E99" s="61" t="str">
        <f>IFERROR(IF(Loan_Not_Paid*Values_Entered,Monthly_Payment,""), "")</f>
        <v/>
      </c>
      <c r="F99" s="61" t="str">
        <f>IFERROR(IF(Loan_Not_Paid*Values_Entered,Principal,""), "")</f>
        <v/>
      </c>
      <c r="G99" s="61" t="str">
        <f>IFERROR(IF(Loan_Not_Paid*Values_Entered,Interest,""), "")</f>
        <v/>
      </c>
      <c r="H99" s="61" t="str">
        <f>IFERROR(IF(Loan_Not_Paid*Values_Entered,Ending_Balance,""), "")</f>
        <v/>
      </c>
    </row>
    <row r="100" spans="2:8" x14ac:dyDescent="0.25">
      <c r="B100" s="59" t="str">
        <f>IFERROR(IF(Loan_Not_Paid*Values_Entered,Payment_Number,""), "")</f>
        <v/>
      </c>
      <c r="C100" s="60" t="str">
        <f>IFERROR(IF(Loan_Not_Paid*Values_Entered,Payment_Date,""), "")</f>
        <v/>
      </c>
      <c r="D100" s="61" t="str">
        <f>IFERROR(IF(Loan_Not_Paid*Values_Entered,Beginning_Balance,""), "")</f>
        <v/>
      </c>
      <c r="E100" s="61" t="str">
        <f>IFERROR(IF(Loan_Not_Paid*Values_Entered,Monthly_Payment,""), "")</f>
        <v/>
      </c>
      <c r="F100" s="61" t="str">
        <f>IFERROR(IF(Loan_Not_Paid*Values_Entered,Principal,""), "")</f>
        <v/>
      </c>
      <c r="G100" s="61" t="str">
        <f>IFERROR(IF(Loan_Not_Paid*Values_Entered,Interest,""), "")</f>
        <v/>
      </c>
      <c r="H100" s="61" t="str">
        <f>IFERROR(IF(Loan_Not_Paid*Values_Entered,Ending_Balance,""), "")</f>
        <v/>
      </c>
    </row>
    <row r="101" spans="2:8" x14ac:dyDescent="0.25">
      <c r="B101" s="59" t="str">
        <f>IFERROR(IF(Loan_Not_Paid*Values_Entered,Payment_Number,""), "")</f>
        <v/>
      </c>
      <c r="C101" s="60" t="str">
        <f>IFERROR(IF(Loan_Not_Paid*Values_Entered,Payment_Date,""), "")</f>
        <v/>
      </c>
      <c r="D101" s="61" t="str">
        <f>IFERROR(IF(Loan_Not_Paid*Values_Entered,Beginning_Balance,""), "")</f>
        <v/>
      </c>
      <c r="E101" s="61" t="str">
        <f>IFERROR(IF(Loan_Not_Paid*Values_Entered,Monthly_Payment,""), "")</f>
        <v/>
      </c>
      <c r="F101" s="61" t="str">
        <f>IFERROR(IF(Loan_Not_Paid*Values_Entered,Principal,""), "")</f>
        <v/>
      </c>
      <c r="G101" s="61" t="str">
        <f>IFERROR(IF(Loan_Not_Paid*Values_Entered,Interest,""), "")</f>
        <v/>
      </c>
      <c r="H101" s="61" t="str">
        <f>IFERROR(IF(Loan_Not_Paid*Values_Entered,Ending_Balance,""), "")</f>
        <v/>
      </c>
    </row>
    <row r="102" spans="2:8" x14ac:dyDescent="0.25">
      <c r="B102" s="59" t="str">
        <f>IFERROR(IF(Loan_Not_Paid*Values_Entered,Payment_Number,""), "")</f>
        <v/>
      </c>
      <c r="C102" s="60" t="str">
        <f>IFERROR(IF(Loan_Not_Paid*Values_Entered,Payment_Date,""), "")</f>
        <v/>
      </c>
      <c r="D102" s="61" t="str">
        <f>IFERROR(IF(Loan_Not_Paid*Values_Entered,Beginning_Balance,""), "")</f>
        <v/>
      </c>
      <c r="E102" s="61" t="str">
        <f>IFERROR(IF(Loan_Not_Paid*Values_Entered,Monthly_Payment,""), "")</f>
        <v/>
      </c>
      <c r="F102" s="61" t="str">
        <f>IFERROR(IF(Loan_Not_Paid*Values_Entered,Principal,""), "")</f>
        <v/>
      </c>
      <c r="G102" s="61" t="str">
        <f>IFERROR(IF(Loan_Not_Paid*Values_Entered,Interest,""), "")</f>
        <v/>
      </c>
      <c r="H102" s="61" t="str">
        <f>IFERROR(IF(Loan_Not_Paid*Values_Entered,Ending_Balance,""), "")</f>
        <v/>
      </c>
    </row>
    <row r="103" spans="2:8" x14ac:dyDescent="0.25">
      <c r="B103" s="59" t="str">
        <f>IFERROR(IF(Loan_Not_Paid*Values_Entered,Payment_Number,""), "")</f>
        <v/>
      </c>
      <c r="C103" s="60" t="str">
        <f>IFERROR(IF(Loan_Not_Paid*Values_Entered,Payment_Date,""), "")</f>
        <v/>
      </c>
      <c r="D103" s="61" t="str">
        <f>IFERROR(IF(Loan_Not_Paid*Values_Entered,Beginning_Balance,""), "")</f>
        <v/>
      </c>
      <c r="E103" s="61" t="str">
        <f>IFERROR(IF(Loan_Not_Paid*Values_Entered,Monthly_Payment,""), "")</f>
        <v/>
      </c>
      <c r="F103" s="61" t="str">
        <f>IFERROR(IF(Loan_Not_Paid*Values_Entered,Principal,""), "")</f>
        <v/>
      </c>
      <c r="G103" s="61" t="str">
        <f>IFERROR(IF(Loan_Not_Paid*Values_Entered,Interest,""), "")</f>
        <v/>
      </c>
      <c r="H103" s="61" t="str">
        <f>IFERROR(IF(Loan_Not_Paid*Values_Entered,Ending_Balance,""), "")</f>
        <v/>
      </c>
    </row>
    <row r="104" spans="2:8" x14ac:dyDescent="0.25">
      <c r="B104" s="59" t="str">
        <f>IFERROR(IF(Loan_Not_Paid*Values_Entered,Payment_Number,""), "")</f>
        <v/>
      </c>
      <c r="C104" s="60" t="str">
        <f>IFERROR(IF(Loan_Not_Paid*Values_Entered,Payment_Date,""), "")</f>
        <v/>
      </c>
      <c r="D104" s="61" t="str">
        <f>IFERROR(IF(Loan_Not_Paid*Values_Entered,Beginning_Balance,""), "")</f>
        <v/>
      </c>
      <c r="E104" s="61" t="str">
        <f>IFERROR(IF(Loan_Not_Paid*Values_Entered,Monthly_Payment,""), "")</f>
        <v/>
      </c>
      <c r="F104" s="61" t="str">
        <f>IFERROR(IF(Loan_Not_Paid*Values_Entered,Principal,""), "")</f>
        <v/>
      </c>
      <c r="G104" s="61" t="str">
        <f>IFERROR(IF(Loan_Not_Paid*Values_Entered,Interest,""), "")</f>
        <v/>
      </c>
      <c r="H104" s="61" t="str">
        <f>IFERROR(IF(Loan_Not_Paid*Values_Entered,Ending_Balance,""), "")</f>
        <v/>
      </c>
    </row>
    <row r="105" spans="2:8" x14ac:dyDescent="0.25">
      <c r="B105" s="59" t="str">
        <f>IFERROR(IF(Loan_Not_Paid*Values_Entered,Payment_Number,""), "")</f>
        <v/>
      </c>
      <c r="C105" s="60" t="str">
        <f>IFERROR(IF(Loan_Not_Paid*Values_Entered,Payment_Date,""), "")</f>
        <v/>
      </c>
      <c r="D105" s="61" t="str">
        <f>IFERROR(IF(Loan_Not_Paid*Values_Entered,Beginning_Balance,""), "")</f>
        <v/>
      </c>
      <c r="E105" s="61" t="str">
        <f>IFERROR(IF(Loan_Not_Paid*Values_Entered,Monthly_Payment,""), "")</f>
        <v/>
      </c>
      <c r="F105" s="61" t="str">
        <f>IFERROR(IF(Loan_Not_Paid*Values_Entered,Principal,""), "")</f>
        <v/>
      </c>
      <c r="G105" s="61" t="str">
        <f>IFERROR(IF(Loan_Not_Paid*Values_Entered,Interest,""), "")</f>
        <v/>
      </c>
      <c r="H105" s="61" t="str">
        <f>IFERROR(IF(Loan_Not_Paid*Values_Entered,Ending_Balance,""), "")</f>
        <v/>
      </c>
    </row>
    <row r="106" spans="2:8" x14ac:dyDescent="0.25">
      <c r="B106" s="59" t="str">
        <f>IFERROR(IF(Loan_Not_Paid*Values_Entered,Payment_Number,""), "")</f>
        <v/>
      </c>
      <c r="C106" s="60" t="str">
        <f>IFERROR(IF(Loan_Not_Paid*Values_Entered,Payment_Date,""), "")</f>
        <v/>
      </c>
      <c r="D106" s="61" t="str">
        <f>IFERROR(IF(Loan_Not_Paid*Values_Entered,Beginning_Balance,""), "")</f>
        <v/>
      </c>
      <c r="E106" s="61" t="str">
        <f>IFERROR(IF(Loan_Not_Paid*Values_Entered,Monthly_Payment,""), "")</f>
        <v/>
      </c>
      <c r="F106" s="61" t="str">
        <f>IFERROR(IF(Loan_Not_Paid*Values_Entered,Principal,""), "")</f>
        <v/>
      </c>
      <c r="G106" s="61" t="str">
        <f>IFERROR(IF(Loan_Not_Paid*Values_Entered,Interest,""), "")</f>
        <v/>
      </c>
      <c r="H106" s="61" t="str">
        <f>IFERROR(IF(Loan_Not_Paid*Values_Entered,Ending_Balance,""), "")</f>
        <v/>
      </c>
    </row>
    <row r="107" spans="2:8" x14ac:dyDescent="0.25">
      <c r="B107" s="59" t="str">
        <f>IFERROR(IF(Loan_Not_Paid*Values_Entered,Payment_Number,""), "")</f>
        <v/>
      </c>
      <c r="C107" s="60" t="str">
        <f>IFERROR(IF(Loan_Not_Paid*Values_Entered,Payment_Date,""), "")</f>
        <v/>
      </c>
      <c r="D107" s="61" t="str">
        <f>IFERROR(IF(Loan_Not_Paid*Values_Entered,Beginning_Balance,""), "")</f>
        <v/>
      </c>
      <c r="E107" s="61" t="str">
        <f>IFERROR(IF(Loan_Not_Paid*Values_Entered,Monthly_Payment,""), "")</f>
        <v/>
      </c>
      <c r="F107" s="61" t="str">
        <f>IFERROR(IF(Loan_Not_Paid*Values_Entered,Principal,""), "")</f>
        <v/>
      </c>
      <c r="G107" s="61" t="str">
        <f>IFERROR(IF(Loan_Not_Paid*Values_Entered,Interest,""), "")</f>
        <v/>
      </c>
      <c r="H107" s="61" t="str">
        <f>IFERROR(IF(Loan_Not_Paid*Values_Entered,Ending_Balance,""), "")</f>
        <v/>
      </c>
    </row>
    <row r="108" spans="2:8" x14ac:dyDescent="0.25">
      <c r="B108" s="59" t="str">
        <f>IFERROR(IF(Loan_Not_Paid*Values_Entered,Payment_Number,""), "")</f>
        <v/>
      </c>
      <c r="C108" s="60" t="str">
        <f>IFERROR(IF(Loan_Not_Paid*Values_Entered,Payment_Date,""), "")</f>
        <v/>
      </c>
      <c r="D108" s="61" t="str">
        <f>IFERROR(IF(Loan_Not_Paid*Values_Entered,Beginning_Balance,""), "")</f>
        <v/>
      </c>
      <c r="E108" s="61" t="str">
        <f>IFERROR(IF(Loan_Not_Paid*Values_Entered,Monthly_Payment,""), "")</f>
        <v/>
      </c>
      <c r="F108" s="61" t="str">
        <f>IFERROR(IF(Loan_Not_Paid*Values_Entered,Principal,""), "")</f>
        <v/>
      </c>
      <c r="G108" s="61" t="str">
        <f>IFERROR(IF(Loan_Not_Paid*Values_Entered,Interest,""), "")</f>
        <v/>
      </c>
      <c r="H108" s="61" t="str">
        <f>IFERROR(IF(Loan_Not_Paid*Values_Entered,Ending_Balance,""), "")</f>
        <v/>
      </c>
    </row>
    <row r="109" spans="2:8" x14ac:dyDescent="0.25">
      <c r="B109" s="59" t="str">
        <f>IFERROR(IF(Loan_Not_Paid*Values_Entered,Payment_Number,""), "")</f>
        <v/>
      </c>
      <c r="C109" s="60" t="str">
        <f>IFERROR(IF(Loan_Not_Paid*Values_Entered,Payment_Date,""), "")</f>
        <v/>
      </c>
      <c r="D109" s="61" t="str">
        <f>IFERROR(IF(Loan_Not_Paid*Values_Entered,Beginning_Balance,""), "")</f>
        <v/>
      </c>
      <c r="E109" s="61" t="str">
        <f>IFERROR(IF(Loan_Not_Paid*Values_Entered,Monthly_Payment,""), "")</f>
        <v/>
      </c>
      <c r="F109" s="61" t="str">
        <f>IFERROR(IF(Loan_Not_Paid*Values_Entered,Principal,""), "")</f>
        <v/>
      </c>
      <c r="G109" s="61" t="str">
        <f>IFERROR(IF(Loan_Not_Paid*Values_Entered,Interest,""), "")</f>
        <v/>
      </c>
      <c r="H109" s="61" t="str">
        <f>IFERROR(IF(Loan_Not_Paid*Values_Entered,Ending_Balance,""), "")</f>
        <v/>
      </c>
    </row>
    <row r="110" spans="2:8" x14ac:dyDescent="0.25">
      <c r="B110" s="59" t="str">
        <f>IFERROR(IF(Loan_Not_Paid*Values_Entered,Payment_Number,""), "")</f>
        <v/>
      </c>
      <c r="C110" s="60" t="str">
        <f>IFERROR(IF(Loan_Not_Paid*Values_Entered,Payment_Date,""), "")</f>
        <v/>
      </c>
      <c r="D110" s="61" t="str">
        <f>IFERROR(IF(Loan_Not_Paid*Values_Entered,Beginning_Balance,""), "")</f>
        <v/>
      </c>
      <c r="E110" s="61" t="str">
        <f>IFERROR(IF(Loan_Not_Paid*Values_Entered,Monthly_Payment,""), "")</f>
        <v/>
      </c>
      <c r="F110" s="61" t="str">
        <f>IFERROR(IF(Loan_Not_Paid*Values_Entered,Principal,""), "")</f>
        <v/>
      </c>
      <c r="G110" s="61" t="str">
        <f>IFERROR(IF(Loan_Not_Paid*Values_Entered,Interest,""), "")</f>
        <v/>
      </c>
      <c r="H110" s="61" t="str">
        <f>IFERROR(IF(Loan_Not_Paid*Values_Entered,Ending_Balance,""), "")</f>
        <v/>
      </c>
    </row>
    <row r="111" spans="2:8" x14ac:dyDescent="0.25">
      <c r="B111" s="59" t="str">
        <f>IFERROR(IF(Loan_Not_Paid*Values_Entered,Payment_Number,""), "")</f>
        <v/>
      </c>
      <c r="C111" s="60" t="str">
        <f>IFERROR(IF(Loan_Not_Paid*Values_Entered,Payment_Date,""), "")</f>
        <v/>
      </c>
      <c r="D111" s="61" t="str">
        <f>IFERROR(IF(Loan_Not_Paid*Values_Entered,Beginning_Balance,""), "")</f>
        <v/>
      </c>
      <c r="E111" s="61" t="str">
        <f>IFERROR(IF(Loan_Not_Paid*Values_Entered,Monthly_Payment,""), "")</f>
        <v/>
      </c>
      <c r="F111" s="61" t="str">
        <f>IFERROR(IF(Loan_Not_Paid*Values_Entered,Principal,""), "")</f>
        <v/>
      </c>
      <c r="G111" s="61" t="str">
        <f>IFERROR(IF(Loan_Not_Paid*Values_Entered,Interest,""), "")</f>
        <v/>
      </c>
      <c r="H111" s="61" t="str">
        <f>IFERROR(IF(Loan_Not_Paid*Values_Entered,Ending_Balance,""), "")</f>
        <v/>
      </c>
    </row>
    <row r="112" spans="2:8" x14ac:dyDescent="0.25">
      <c r="B112" s="59" t="str">
        <f>IFERROR(IF(Loan_Not_Paid*Values_Entered,Payment_Number,""), "")</f>
        <v/>
      </c>
      <c r="C112" s="60" t="str">
        <f>IFERROR(IF(Loan_Not_Paid*Values_Entered,Payment_Date,""), "")</f>
        <v/>
      </c>
      <c r="D112" s="61" t="str">
        <f>IFERROR(IF(Loan_Not_Paid*Values_Entered,Beginning_Balance,""), "")</f>
        <v/>
      </c>
      <c r="E112" s="61" t="str">
        <f>IFERROR(IF(Loan_Not_Paid*Values_Entered,Monthly_Payment,""), "")</f>
        <v/>
      </c>
      <c r="F112" s="61" t="str">
        <f>IFERROR(IF(Loan_Not_Paid*Values_Entered,Principal,""), "")</f>
        <v/>
      </c>
      <c r="G112" s="61" t="str">
        <f>IFERROR(IF(Loan_Not_Paid*Values_Entered,Interest,""), "")</f>
        <v/>
      </c>
      <c r="H112" s="61" t="str">
        <f>IFERROR(IF(Loan_Not_Paid*Values_Entered,Ending_Balance,""), "")</f>
        <v/>
      </c>
    </row>
    <row r="113" spans="2:8" x14ac:dyDescent="0.25">
      <c r="B113" s="59" t="str">
        <f>IFERROR(IF(Loan_Not_Paid*Values_Entered,Payment_Number,""), "")</f>
        <v/>
      </c>
      <c r="C113" s="60" t="str">
        <f>IFERROR(IF(Loan_Not_Paid*Values_Entered,Payment_Date,""), "")</f>
        <v/>
      </c>
      <c r="D113" s="61" t="str">
        <f>IFERROR(IF(Loan_Not_Paid*Values_Entered,Beginning_Balance,""), "")</f>
        <v/>
      </c>
      <c r="E113" s="61" t="str">
        <f>IFERROR(IF(Loan_Not_Paid*Values_Entered,Monthly_Payment,""), "")</f>
        <v/>
      </c>
      <c r="F113" s="61" t="str">
        <f>IFERROR(IF(Loan_Not_Paid*Values_Entered,Principal,""), "")</f>
        <v/>
      </c>
      <c r="G113" s="61" t="str">
        <f>IFERROR(IF(Loan_Not_Paid*Values_Entered,Interest,""), "")</f>
        <v/>
      </c>
      <c r="H113" s="61" t="str">
        <f>IFERROR(IF(Loan_Not_Paid*Values_Entered,Ending_Balance,""), "")</f>
        <v/>
      </c>
    </row>
    <row r="114" spans="2:8" x14ac:dyDescent="0.25">
      <c r="B114" s="59" t="str">
        <f>IFERROR(IF(Loan_Not_Paid*Values_Entered,Payment_Number,""), "")</f>
        <v/>
      </c>
      <c r="C114" s="60" t="str">
        <f>IFERROR(IF(Loan_Not_Paid*Values_Entered,Payment_Date,""), "")</f>
        <v/>
      </c>
      <c r="D114" s="61" t="str">
        <f>IFERROR(IF(Loan_Not_Paid*Values_Entered,Beginning_Balance,""), "")</f>
        <v/>
      </c>
      <c r="E114" s="61" t="str">
        <f>IFERROR(IF(Loan_Not_Paid*Values_Entered,Monthly_Payment,""), "")</f>
        <v/>
      </c>
      <c r="F114" s="61" t="str">
        <f>IFERROR(IF(Loan_Not_Paid*Values_Entered,Principal,""), "")</f>
        <v/>
      </c>
      <c r="G114" s="61" t="str">
        <f>IFERROR(IF(Loan_Not_Paid*Values_Entered,Interest,""), "")</f>
        <v/>
      </c>
      <c r="H114" s="61" t="str">
        <f>IFERROR(IF(Loan_Not_Paid*Values_Entered,Ending_Balance,""), "")</f>
        <v/>
      </c>
    </row>
    <row r="115" spans="2:8" x14ac:dyDescent="0.25">
      <c r="B115" s="59" t="str">
        <f>IFERROR(IF(Loan_Not_Paid*Values_Entered,Payment_Number,""), "")</f>
        <v/>
      </c>
      <c r="C115" s="60" t="str">
        <f>IFERROR(IF(Loan_Not_Paid*Values_Entered,Payment_Date,""), "")</f>
        <v/>
      </c>
      <c r="D115" s="61" t="str">
        <f>IFERROR(IF(Loan_Not_Paid*Values_Entered,Beginning_Balance,""), "")</f>
        <v/>
      </c>
      <c r="E115" s="61" t="str">
        <f>IFERROR(IF(Loan_Not_Paid*Values_Entered,Monthly_Payment,""), "")</f>
        <v/>
      </c>
      <c r="F115" s="61" t="str">
        <f>IFERROR(IF(Loan_Not_Paid*Values_Entered,Principal,""), "")</f>
        <v/>
      </c>
      <c r="G115" s="61" t="str">
        <f>IFERROR(IF(Loan_Not_Paid*Values_Entered,Interest,""), "")</f>
        <v/>
      </c>
      <c r="H115" s="61" t="str">
        <f>IFERROR(IF(Loan_Not_Paid*Values_Entered,Ending_Balance,""), "")</f>
        <v/>
      </c>
    </row>
    <row r="116" spans="2:8" x14ac:dyDescent="0.25">
      <c r="B116" s="59" t="str">
        <f>IFERROR(IF(Loan_Not_Paid*Values_Entered,Payment_Number,""), "")</f>
        <v/>
      </c>
      <c r="C116" s="60" t="str">
        <f>IFERROR(IF(Loan_Not_Paid*Values_Entered,Payment_Date,""), "")</f>
        <v/>
      </c>
      <c r="D116" s="61" t="str">
        <f>IFERROR(IF(Loan_Not_Paid*Values_Entered,Beginning_Balance,""), "")</f>
        <v/>
      </c>
      <c r="E116" s="61" t="str">
        <f>IFERROR(IF(Loan_Not_Paid*Values_Entered,Monthly_Payment,""), "")</f>
        <v/>
      </c>
      <c r="F116" s="61" t="str">
        <f>IFERROR(IF(Loan_Not_Paid*Values_Entered,Principal,""), "")</f>
        <v/>
      </c>
      <c r="G116" s="61" t="str">
        <f>IFERROR(IF(Loan_Not_Paid*Values_Entered,Interest,""), "")</f>
        <v/>
      </c>
      <c r="H116" s="61" t="str">
        <f>IFERROR(IF(Loan_Not_Paid*Values_Entered,Ending_Balance,""), "")</f>
        <v/>
      </c>
    </row>
    <row r="117" spans="2:8" ht="14.25" customHeight="1" x14ac:dyDescent="0.25">
      <c r="B117" s="59" t="str">
        <f>IFERROR(IF(Loan_Not_Paid*Values_Entered,Payment_Number,""), "")</f>
        <v/>
      </c>
      <c r="C117" s="60" t="str">
        <f>IFERROR(IF(Loan_Not_Paid*Values_Entered,Payment_Date,""), "")</f>
        <v/>
      </c>
      <c r="D117" s="61" t="str">
        <f>IFERROR(IF(Loan_Not_Paid*Values_Entered,Beginning_Balance,""), "")</f>
        <v/>
      </c>
      <c r="E117" s="61" t="str">
        <f>IFERROR(IF(Loan_Not_Paid*Values_Entered,Monthly_Payment,""), "")</f>
        <v/>
      </c>
      <c r="F117" s="61" t="str">
        <f>IFERROR(IF(Loan_Not_Paid*Values_Entered,Principal,""), "")</f>
        <v/>
      </c>
      <c r="G117" s="61" t="str">
        <f>IFERROR(IF(Loan_Not_Paid*Values_Entered,Interest,""), "")</f>
        <v/>
      </c>
      <c r="H117" s="61" t="str">
        <f>IFERROR(IF(Loan_Not_Paid*Values_Entered,Ending_Balance,""), "")</f>
        <v/>
      </c>
    </row>
    <row r="118" spans="2:8" x14ac:dyDescent="0.25">
      <c r="B118" s="59" t="str">
        <f>IFERROR(IF(Loan_Not_Paid*Values_Entered,Payment_Number,""), "")</f>
        <v/>
      </c>
      <c r="C118" s="60" t="str">
        <f>IFERROR(IF(Loan_Not_Paid*Values_Entered,Payment_Date,""), "")</f>
        <v/>
      </c>
      <c r="D118" s="61" t="str">
        <f>IFERROR(IF(Loan_Not_Paid*Values_Entered,Beginning_Balance,""), "")</f>
        <v/>
      </c>
      <c r="E118" s="61" t="str">
        <f>IFERROR(IF(Loan_Not_Paid*Values_Entered,Monthly_Payment,""), "")</f>
        <v/>
      </c>
      <c r="F118" s="61" t="str">
        <f>IFERROR(IF(Loan_Not_Paid*Values_Entered,Principal,""), "")</f>
        <v/>
      </c>
      <c r="G118" s="61" t="str">
        <f>IFERROR(IF(Loan_Not_Paid*Values_Entered,Interest,""), "")</f>
        <v/>
      </c>
      <c r="H118" s="61" t="str">
        <f>IFERROR(IF(Loan_Not_Paid*Values_Entered,Ending_Balance,""), "")</f>
        <v/>
      </c>
    </row>
    <row r="119" spans="2:8" x14ac:dyDescent="0.25">
      <c r="B119" s="59" t="str">
        <f>IFERROR(IF(Loan_Not_Paid*Values_Entered,Payment_Number,""), "")</f>
        <v/>
      </c>
      <c r="C119" s="60" t="str">
        <f>IFERROR(IF(Loan_Not_Paid*Values_Entered,Payment_Date,""), "")</f>
        <v/>
      </c>
      <c r="D119" s="61" t="str">
        <f>IFERROR(IF(Loan_Not_Paid*Values_Entered,Beginning_Balance,""), "")</f>
        <v/>
      </c>
      <c r="E119" s="61" t="str">
        <f>IFERROR(IF(Loan_Not_Paid*Values_Entered,Monthly_Payment,""), "")</f>
        <v/>
      </c>
      <c r="F119" s="61" t="str">
        <f>IFERROR(IF(Loan_Not_Paid*Values_Entered,Principal,""), "")</f>
        <v/>
      </c>
      <c r="G119" s="61" t="str">
        <f>IFERROR(IF(Loan_Not_Paid*Values_Entered,Interest,""), "")</f>
        <v/>
      </c>
      <c r="H119" s="61" t="str">
        <f>IFERROR(IF(Loan_Not_Paid*Values_Entered,Ending_Balance,""), "")</f>
        <v/>
      </c>
    </row>
    <row r="120" spans="2:8" x14ac:dyDescent="0.25">
      <c r="B120" s="59" t="str">
        <f>IFERROR(IF(Loan_Not_Paid*Values_Entered,Payment_Number,""), "")</f>
        <v/>
      </c>
      <c r="C120" s="60" t="str">
        <f>IFERROR(IF(Loan_Not_Paid*Values_Entered,Payment_Date,""), "")</f>
        <v/>
      </c>
      <c r="D120" s="61" t="str">
        <f>IFERROR(IF(Loan_Not_Paid*Values_Entered,Beginning_Balance,""), "")</f>
        <v/>
      </c>
      <c r="E120" s="61" t="str">
        <f>IFERROR(IF(Loan_Not_Paid*Values_Entered,Monthly_Payment,""), "")</f>
        <v/>
      </c>
      <c r="F120" s="61" t="str">
        <f>IFERROR(IF(Loan_Not_Paid*Values_Entered,Principal,""), "")</f>
        <v/>
      </c>
      <c r="G120" s="61" t="str">
        <f>IFERROR(IF(Loan_Not_Paid*Values_Entered,Interest,""), "")</f>
        <v/>
      </c>
      <c r="H120" s="61" t="str">
        <f>IFERROR(IF(Loan_Not_Paid*Values_Entered,Ending_Balance,""), "")</f>
        <v/>
      </c>
    </row>
    <row r="121" spans="2:8" x14ac:dyDescent="0.25">
      <c r="B121" s="59" t="str">
        <f>IFERROR(IF(Loan_Not_Paid*Values_Entered,Payment_Number,""), "")</f>
        <v/>
      </c>
      <c r="C121" s="60" t="str">
        <f>IFERROR(IF(Loan_Not_Paid*Values_Entered,Payment_Date,""), "")</f>
        <v/>
      </c>
      <c r="D121" s="61" t="str">
        <f>IFERROR(IF(Loan_Not_Paid*Values_Entered,Beginning_Balance,""), "")</f>
        <v/>
      </c>
      <c r="E121" s="61" t="str">
        <f>IFERROR(IF(Loan_Not_Paid*Values_Entered,Monthly_Payment,""), "")</f>
        <v/>
      </c>
      <c r="F121" s="61" t="str">
        <f>IFERROR(IF(Loan_Not_Paid*Values_Entered,Principal,""), "")</f>
        <v/>
      </c>
      <c r="G121" s="61" t="str">
        <f>IFERROR(IF(Loan_Not_Paid*Values_Entered,Interest,""), "")</f>
        <v/>
      </c>
      <c r="H121" s="61" t="str">
        <f>IFERROR(IF(Loan_Not_Paid*Values_Entered,Ending_Balance,""), "")</f>
        <v/>
      </c>
    </row>
    <row r="122" spans="2:8" x14ac:dyDescent="0.25">
      <c r="B122" s="59" t="str">
        <f>IFERROR(IF(Loan_Not_Paid*Values_Entered,Payment_Number,""), "")</f>
        <v/>
      </c>
      <c r="C122" s="60" t="str">
        <f>IFERROR(IF(Loan_Not_Paid*Values_Entered,Payment_Date,""), "")</f>
        <v/>
      </c>
      <c r="D122" s="61" t="str">
        <f>IFERROR(IF(Loan_Not_Paid*Values_Entered,Beginning_Balance,""), "")</f>
        <v/>
      </c>
      <c r="E122" s="61" t="str">
        <f>IFERROR(IF(Loan_Not_Paid*Values_Entered,Monthly_Payment,""), "")</f>
        <v/>
      </c>
      <c r="F122" s="61" t="str">
        <f>IFERROR(IF(Loan_Not_Paid*Values_Entered,Principal,""), "")</f>
        <v/>
      </c>
      <c r="G122" s="61" t="str">
        <f>IFERROR(IF(Loan_Not_Paid*Values_Entered,Interest,""), "")</f>
        <v/>
      </c>
      <c r="H122" s="61" t="str">
        <f>IFERROR(IF(Loan_Not_Paid*Values_Entered,Ending_Balance,""), "")</f>
        <v/>
      </c>
    </row>
    <row r="123" spans="2:8" x14ac:dyDescent="0.25">
      <c r="B123" s="59" t="str">
        <f>IFERROR(IF(Loan_Not_Paid*Values_Entered,Payment_Number,""), "")</f>
        <v/>
      </c>
      <c r="C123" s="60" t="str">
        <f>IFERROR(IF(Loan_Not_Paid*Values_Entered,Payment_Date,""), "")</f>
        <v/>
      </c>
      <c r="D123" s="61" t="str">
        <f>IFERROR(IF(Loan_Not_Paid*Values_Entered,Beginning_Balance,""), "")</f>
        <v/>
      </c>
      <c r="E123" s="61" t="str">
        <f>IFERROR(IF(Loan_Not_Paid*Values_Entered,Monthly_Payment,""), "")</f>
        <v/>
      </c>
      <c r="F123" s="61" t="str">
        <f>IFERROR(IF(Loan_Not_Paid*Values_Entered,Principal,""), "")</f>
        <v/>
      </c>
      <c r="G123" s="61" t="str">
        <f>IFERROR(IF(Loan_Not_Paid*Values_Entered,Interest,""), "")</f>
        <v/>
      </c>
      <c r="H123" s="61" t="str">
        <f>IFERROR(IF(Loan_Not_Paid*Values_Entered,Ending_Balance,""), "")</f>
        <v/>
      </c>
    </row>
    <row r="124" spans="2:8" x14ac:dyDescent="0.25">
      <c r="B124" s="59" t="str">
        <f>IFERROR(IF(Loan_Not_Paid*Values_Entered,Payment_Number,""), "")</f>
        <v/>
      </c>
      <c r="C124" s="60" t="str">
        <f>IFERROR(IF(Loan_Not_Paid*Values_Entered,Payment_Date,""), "")</f>
        <v/>
      </c>
      <c r="D124" s="61" t="str">
        <f>IFERROR(IF(Loan_Not_Paid*Values_Entered,Beginning_Balance,""), "")</f>
        <v/>
      </c>
      <c r="E124" s="61" t="str">
        <f>IFERROR(IF(Loan_Not_Paid*Values_Entered,Monthly_Payment,""), "")</f>
        <v/>
      </c>
      <c r="F124" s="61" t="str">
        <f>IFERROR(IF(Loan_Not_Paid*Values_Entered,Principal,""), "")</f>
        <v/>
      </c>
      <c r="G124" s="61" t="str">
        <f>IFERROR(IF(Loan_Not_Paid*Values_Entered,Interest,""), "")</f>
        <v/>
      </c>
      <c r="H124" s="61" t="str">
        <f>IFERROR(IF(Loan_Not_Paid*Values_Entered,Ending_Balance,""), "")</f>
        <v/>
      </c>
    </row>
    <row r="125" spans="2:8" x14ac:dyDescent="0.25">
      <c r="B125" s="59" t="str">
        <f>IFERROR(IF(Loan_Not_Paid*Values_Entered,Payment_Number,""), "")</f>
        <v/>
      </c>
      <c r="C125" s="60" t="str">
        <f>IFERROR(IF(Loan_Not_Paid*Values_Entered,Payment_Date,""), "")</f>
        <v/>
      </c>
      <c r="D125" s="61" t="str">
        <f>IFERROR(IF(Loan_Not_Paid*Values_Entered,Beginning_Balance,""), "")</f>
        <v/>
      </c>
      <c r="E125" s="61" t="str">
        <f>IFERROR(IF(Loan_Not_Paid*Values_Entered,Monthly_Payment,""), "")</f>
        <v/>
      </c>
      <c r="F125" s="61" t="str">
        <f>IFERROR(IF(Loan_Not_Paid*Values_Entered,Principal,""), "")</f>
        <v/>
      </c>
      <c r="G125" s="61" t="str">
        <f>IFERROR(IF(Loan_Not_Paid*Values_Entered,Interest,""), "")</f>
        <v/>
      </c>
      <c r="H125" s="61" t="str">
        <f>IFERROR(IF(Loan_Not_Paid*Values_Entered,Ending_Balance,""), "")</f>
        <v/>
      </c>
    </row>
    <row r="126" spans="2:8" x14ac:dyDescent="0.25">
      <c r="B126" s="59" t="str">
        <f>IFERROR(IF(Loan_Not_Paid*Values_Entered,Payment_Number,""), "")</f>
        <v/>
      </c>
      <c r="C126" s="60" t="str">
        <f>IFERROR(IF(Loan_Not_Paid*Values_Entered,Payment_Date,""), "")</f>
        <v/>
      </c>
      <c r="D126" s="61" t="str">
        <f>IFERROR(IF(Loan_Not_Paid*Values_Entered,Beginning_Balance,""), "")</f>
        <v/>
      </c>
      <c r="E126" s="61" t="str">
        <f>IFERROR(IF(Loan_Not_Paid*Values_Entered,Monthly_Payment,""), "")</f>
        <v/>
      </c>
      <c r="F126" s="61" t="str">
        <f>IFERROR(IF(Loan_Not_Paid*Values_Entered,Principal,""), "")</f>
        <v/>
      </c>
      <c r="G126" s="61" t="str">
        <f>IFERROR(IF(Loan_Not_Paid*Values_Entered,Interest,""), "")</f>
        <v/>
      </c>
      <c r="H126" s="61" t="str">
        <f>IFERROR(IF(Loan_Not_Paid*Values_Entered,Ending_Balance,""), "")</f>
        <v/>
      </c>
    </row>
    <row r="127" spans="2:8" x14ac:dyDescent="0.25">
      <c r="B127" s="59" t="str">
        <f>IFERROR(IF(Loan_Not_Paid*Values_Entered,Payment_Number,""), "")</f>
        <v/>
      </c>
      <c r="C127" s="60" t="str">
        <f>IFERROR(IF(Loan_Not_Paid*Values_Entered,Payment_Date,""), "")</f>
        <v/>
      </c>
      <c r="D127" s="61" t="str">
        <f>IFERROR(IF(Loan_Not_Paid*Values_Entered,Beginning_Balance,""), "")</f>
        <v/>
      </c>
      <c r="E127" s="61" t="str">
        <f>IFERROR(IF(Loan_Not_Paid*Values_Entered,Monthly_Payment,""), "")</f>
        <v/>
      </c>
      <c r="F127" s="61" t="str">
        <f>IFERROR(IF(Loan_Not_Paid*Values_Entered,Principal,""), "")</f>
        <v/>
      </c>
      <c r="G127" s="61" t="str">
        <f>IFERROR(IF(Loan_Not_Paid*Values_Entered,Interest,""), "")</f>
        <v/>
      </c>
      <c r="H127" s="61" t="str">
        <f>IFERROR(IF(Loan_Not_Paid*Values_Entered,Ending_Balance,""), "")</f>
        <v/>
      </c>
    </row>
    <row r="128" spans="2:8" x14ac:dyDescent="0.25">
      <c r="B128" s="59" t="str">
        <f>IFERROR(IF(Loan_Not_Paid*Values_Entered,Payment_Number,""), "")</f>
        <v/>
      </c>
      <c r="C128" s="60" t="str">
        <f>IFERROR(IF(Loan_Not_Paid*Values_Entered,Payment_Date,""), "")</f>
        <v/>
      </c>
      <c r="D128" s="61" t="str">
        <f>IFERROR(IF(Loan_Not_Paid*Values_Entered,Beginning_Balance,""), "")</f>
        <v/>
      </c>
      <c r="E128" s="61" t="str">
        <f>IFERROR(IF(Loan_Not_Paid*Values_Entered,Monthly_Payment,""), "")</f>
        <v/>
      </c>
      <c r="F128" s="61" t="str">
        <f>IFERROR(IF(Loan_Not_Paid*Values_Entered,Principal,""), "")</f>
        <v/>
      </c>
      <c r="G128" s="61" t="str">
        <f>IFERROR(IF(Loan_Not_Paid*Values_Entered,Interest,""), "")</f>
        <v/>
      </c>
      <c r="H128" s="61" t="str">
        <f>IFERROR(IF(Loan_Not_Paid*Values_Entered,Ending_Balance,""), "")</f>
        <v/>
      </c>
    </row>
    <row r="129" spans="2:8" x14ac:dyDescent="0.25">
      <c r="B129" s="59" t="str">
        <f>IFERROR(IF(Loan_Not_Paid*Values_Entered,Payment_Number,""), "")</f>
        <v/>
      </c>
      <c r="C129" s="60" t="str">
        <f>IFERROR(IF(Loan_Not_Paid*Values_Entered,Payment_Date,""), "")</f>
        <v/>
      </c>
      <c r="D129" s="61" t="str">
        <f>IFERROR(IF(Loan_Not_Paid*Values_Entered,Beginning_Balance,""), "")</f>
        <v/>
      </c>
      <c r="E129" s="61" t="str">
        <f>IFERROR(IF(Loan_Not_Paid*Values_Entered,Monthly_Payment,""), "")</f>
        <v/>
      </c>
      <c r="F129" s="61" t="str">
        <f>IFERROR(IF(Loan_Not_Paid*Values_Entered,Principal,""), "")</f>
        <v/>
      </c>
      <c r="G129" s="61" t="str">
        <f>IFERROR(IF(Loan_Not_Paid*Values_Entered,Interest,""), "")</f>
        <v/>
      </c>
      <c r="H129" s="61" t="str">
        <f>IFERROR(IF(Loan_Not_Paid*Values_Entered,Ending_Balance,""), "")</f>
        <v/>
      </c>
    </row>
    <row r="130" spans="2:8" x14ac:dyDescent="0.25">
      <c r="B130" s="59" t="str">
        <f>IFERROR(IF(Loan_Not_Paid*Values_Entered,Payment_Number,""), "")</f>
        <v/>
      </c>
      <c r="C130" s="60" t="str">
        <f>IFERROR(IF(Loan_Not_Paid*Values_Entered,Payment_Date,""), "")</f>
        <v/>
      </c>
      <c r="D130" s="61" t="str">
        <f>IFERROR(IF(Loan_Not_Paid*Values_Entered,Beginning_Balance,""), "")</f>
        <v/>
      </c>
      <c r="E130" s="61" t="str">
        <f>IFERROR(IF(Loan_Not_Paid*Values_Entered,Monthly_Payment,""), "")</f>
        <v/>
      </c>
      <c r="F130" s="61" t="str">
        <f>IFERROR(IF(Loan_Not_Paid*Values_Entered,Principal,""), "")</f>
        <v/>
      </c>
      <c r="G130" s="61" t="str">
        <f>IFERROR(IF(Loan_Not_Paid*Values_Entered,Interest,""), "")</f>
        <v/>
      </c>
      <c r="H130" s="61" t="str">
        <f>IFERROR(IF(Loan_Not_Paid*Values_Entered,Ending_Balance,""), "")</f>
        <v/>
      </c>
    </row>
    <row r="131" spans="2:8" x14ac:dyDescent="0.25">
      <c r="B131" s="59" t="str">
        <f>IFERROR(IF(Loan_Not_Paid*Values_Entered,Payment_Number,""), "")</f>
        <v/>
      </c>
      <c r="C131" s="60" t="str">
        <f>IFERROR(IF(Loan_Not_Paid*Values_Entered,Payment_Date,""), "")</f>
        <v/>
      </c>
      <c r="D131" s="61" t="str">
        <f>IFERROR(IF(Loan_Not_Paid*Values_Entered,Beginning_Balance,""), "")</f>
        <v/>
      </c>
      <c r="E131" s="61" t="str">
        <f>IFERROR(IF(Loan_Not_Paid*Values_Entered,Monthly_Payment,""), "")</f>
        <v/>
      </c>
      <c r="F131" s="61" t="str">
        <f>IFERROR(IF(Loan_Not_Paid*Values_Entered,Principal,""), "")</f>
        <v/>
      </c>
      <c r="G131" s="61" t="str">
        <f>IFERROR(IF(Loan_Not_Paid*Values_Entered,Interest,""), "")</f>
        <v/>
      </c>
      <c r="H131" s="61" t="str">
        <f>IFERROR(IF(Loan_Not_Paid*Values_Entered,Ending_Balance,""), "")</f>
        <v/>
      </c>
    </row>
    <row r="132" spans="2:8" x14ac:dyDescent="0.25">
      <c r="B132" s="59" t="str">
        <f>IFERROR(IF(Loan_Not_Paid*Values_Entered,Payment_Number,""), "")</f>
        <v/>
      </c>
      <c r="C132" s="60" t="str">
        <f>IFERROR(IF(Loan_Not_Paid*Values_Entered,Payment_Date,""), "")</f>
        <v/>
      </c>
      <c r="D132" s="61" t="str">
        <f>IFERROR(IF(Loan_Not_Paid*Values_Entered,Beginning_Balance,""), "")</f>
        <v/>
      </c>
      <c r="E132" s="61" t="str">
        <f>IFERROR(IF(Loan_Not_Paid*Values_Entered,Monthly_Payment,""), "")</f>
        <v/>
      </c>
      <c r="F132" s="61" t="str">
        <f>IFERROR(IF(Loan_Not_Paid*Values_Entered,Principal,""), "")</f>
        <v/>
      </c>
      <c r="G132" s="61" t="str">
        <f>IFERROR(IF(Loan_Not_Paid*Values_Entered,Interest,""), "")</f>
        <v/>
      </c>
      <c r="H132" s="61" t="str">
        <f>IFERROR(IF(Loan_Not_Paid*Values_Entered,Ending_Balance,""), "")</f>
        <v/>
      </c>
    </row>
    <row r="133" spans="2:8" x14ac:dyDescent="0.25">
      <c r="B133" s="59" t="str">
        <f>IFERROR(IF(Loan_Not_Paid*Values_Entered,Payment_Number,""), "")</f>
        <v/>
      </c>
      <c r="C133" s="60" t="str">
        <f>IFERROR(IF(Loan_Not_Paid*Values_Entered,Payment_Date,""), "")</f>
        <v/>
      </c>
      <c r="D133" s="61" t="str">
        <f>IFERROR(IF(Loan_Not_Paid*Values_Entered,Beginning_Balance,""), "")</f>
        <v/>
      </c>
      <c r="E133" s="61" t="str">
        <f>IFERROR(IF(Loan_Not_Paid*Values_Entered,Monthly_Payment,""), "")</f>
        <v/>
      </c>
      <c r="F133" s="61" t="str">
        <f>IFERROR(IF(Loan_Not_Paid*Values_Entered,Principal,""), "")</f>
        <v/>
      </c>
      <c r="G133" s="61" t="str">
        <f>IFERROR(IF(Loan_Not_Paid*Values_Entered,Interest,""), "")</f>
        <v/>
      </c>
      <c r="H133" s="61" t="str">
        <f>IFERROR(IF(Loan_Not_Paid*Values_Entered,Ending_Balance,""), "")</f>
        <v/>
      </c>
    </row>
    <row r="134" spans="2:8" x14ac:dyDescent="0.25">
      <c r="B134" s="59" t="str">
        <f>IFERROR(IF(Loan_Not_Paid*Values_Entered,Payment_Number,""), "")</f>
        <v/>
      </c>
      <c r="C134" s="60" t="str">
        <f>IFERROR(IF(Loan_Not_Paid*Values_Entered,Payment_Date,""), "")</f>
        <v/>
      </c>
      <c r="D134" s="61" t="str">
        <f>IFERROR(IF(Loan_Not_Paid*Values_Entered,Beginning_Balance,""), "")</f>
        <v/>
      </c>
      <c r="E134" s="61" t="str">
        <f>IFERROR(IF(Loan_Not_Paid*Values_Entered,Monthly_Payment,""), "")</f>
        <v/>
      </c>
      <c r="F134" s="61" t="str">
        <f>IFERROR(IF(Loan_Not_Paid*Values_Entered,Principal,""), "")</f>
        <v/>
      </c>
      <c r="G134" s="61" t="str">
        <f>IFERROR(IF(Loan_Not_Paid*Values_Entered,Interest,""), "")</f>
        <v/>
      </c>
      <c r="H134" s="61" t="str">
        <f>IFERROR(IF(Loan_Not_Paid*Values_Entered,Ending_Balance,""), "")</f>
        <v/>
      </c>
    </row>
    <row r="135" spans="2:8" x14ac:dyDescent="0.25">
      <c r="B135" s="59" t="str">
        <f>IFERROR(IF(Loan_Not_Paid*Values_Entered,Payment_Number,""), "")</f>
        <v/>
      </c>
      <c r="C135" s="60" t="str">
        <f>IFERROR(IF(Loan_Not_Paid*Values_Entered,Payment_Date,""), "")</f>
        <v/>
      </c>
      <c r="D135" s="61" t="str">
        <f>IFERROR(IF(Loan_Not_Paid*Values_Entered,Beginning_Balance,""), "")</f>
        <v/>
      </c>
      <c r="E135" s="61" t="str">
        <f>IFERROR(IF(Loan_Not_Paid*Values_Entered,Monthly_Payment,""), "")</f>
        <v/>
      </c>
      <c r="F135" s="61" t="str">
        <f>IFERROR(IF(Loan_Not_Paid*Values_Entered,Principal,""), "")</f>
        <v/>
      </c>
      <c r="G135" s="61" t="str">
        <f>IFERROR(IF(Loan_Not_Paid*Values_Entered,Interest,""), "")</f>
        <v/>
      </c>
      <c r="H135" s="61" t="str">
        <f>IFERROR(IF(Loan_Not_Paid*Values_Entered,Ending_Balance,""), "")</f>
        <v/>
      </c>
    </row>
    <row r="136" spans="2:8" x14ac:dyDescent="0.25">
      <c r="B136" s="59" t="str">
        <f>IFERROR(IF(Loan_Not_Paid*Values_Entered,Payment_Number,""), "")</f>
        <v/>
      </c>
      <c r="C136" s="60" t="str">
        <f>IFERROR(IF(Loan_Not_Paid*Values_Entered,Payment_Date,""), "")</f>
        <v/>
      </c>
      <c r="D136" s="61" t="str">
        <f>IFERROR(IF(Loan_Not_Paid*Values_Entered,Beginning_Balance,""), "")</f>
        <v/>
      </c>
      <c r="E136" s="61" t="str">
        <f>IFERROR(IF(Loan_Not_Paid*Values_Entered,Monthly_Payment,""), "")</f>
        <v/>
      </c>
      <c r="F136" s="61" t="str">
        <f>IFERROR(IF(Loan_Not_Paid*Values_Entered,Principal,""), "")</f>
        <v/>
      </c>
      <c r="G136" s="61" t="str">
        <f>IFERROR(IF(Loan_Not_Paid*Values_Entered,Interest,""), "")</f>
        <v/>
      </c>
      <c r="H136" s="61" t="str">
        <f>IFERROR(IF(Loan_Not_Paid*Values_Entered,Ending_Balance,""), "")</f>
        <v/>
      </c>
    </row>
    <row r="137" spans="2:8" x14ac:dyDescent="0.25">
      <c r="B137" s="59" t="str">
        <f>IFERROR(IF(Loan_Not_Paid*Values_Entered,Payment_Number,""), "")</f>
        <v/>
      </c>
      <c r="C137" s="60" t="str">
        <f>IFERROR(IF(Loan_Not_Paid*Values_Entered,Payment_Date,""), "")</f>
        <v/>
      </c>
      <c r="D137" s="61" t="str">
        <f>IFERROR(IF(Loan_Not_Paid*Values_Entered,Beginning_Balance,""), "")</f>
        <v/>
      </c>
      <c r="E137" s="61" t="str">
        <f>IFERROR(IF(Loan_Not_Paid*Values_Entered,Monthly_Payment,""), "")</f>
        <v/>
      </c>
      <c r="F137" s="61" t="str">
        <f>IFERROR(IF(Loan_Not_Paid*Values_Entered,Principal,""), "")</f>
        <v/>
      </c>
      <c r="G137" s="61" t="str">
        <f>IFERROR(IF(Loan_Not_Paid*Values_Entered,Interest,""), "")</f>
        <v/>
      </c>
      <c r="H137" s="61" t="str">
        <f>IFERROR(IF(Loan_Not_Paid*Values_Entered,Ending_Balance,""), "")</f>
        <v/>
      </c>
    </row>
    <row r="138" spans="2:8" x14ac:dyDescent="0.25">
      <c r="B138" s="59" t="str">
        <f>IFERROR(IF(Loan_Not_Paid*Values_Entered,Payment_Number,""), "")</f>
        <v/>
      </c>
      <c r="C138" s="60" t="str">
        <f>IFERROR(IF(Loan_Not_Paid*Values_Entered,Payment_Date,""), "")</f>
        <v/>
      </c>
      <c r="D138" s="61" t="str">
        <f>IFERROR(IF(Loan_Not_Paid*Values_Entered,Beginning_Balance,""), "")</f>
        <v/>
      </c>
      <c r="E138" s="61" t="str">
        <f>IFERROR(IF(Loan_Not_Paid*Values_Entered,Monthly_Payment,""), "")</f>
        <v/>
      </c>
      <c r="F138" s="61" t="str">
        <f>IFERROR(IF(Loan_Not_Paid*Values_Entered,Principal,""), "")</f>
        <v/>
      </c>
      <c r="G138" s="61" t="str">
        <f>IFERROR(IF(Loan_Not_Paid*Values_Entered,Interest,""), "")</f>
        <v/>
      </c>
      <c r="H138" s="61" t="str">
        <f>IFERROR(IF(Loan_Not_Paid*Values_Entered,Ending_Balance,""), "")</f>
        <v/>
      </c>
    </row>
    <row r="139" spans="2:8" x14ac:dyDescent="0.25">
      <c r="B139" s="59" t="str">
        <f>IFERROR(IF(Loan_Not_Paid*Values_Entered,Payment_Number,""), "")</f>
        <v/>
      </c>
      <c r="C139" s="60" t="str">
        <f>IFERROR(IF(Loan_Not_Paid*Values_Entered,Payment_Date,""), "")</f>
        <v/>
      </c>
      <c r="D139" s="61" t="str">
        <f>IFERROR(IF(Loan_Not_Paid*Values_Entered,Beginning_Balance,""), "")</f>
        <v/>
      </c>
      <c r="E139" s="61" t="str">
        <f>IFERROR(IF(Loan_Not_Paid*Values_Entered,Monthly_Payment,""), "")</f>
        <v/>
      </c>
      <c r="F139" s="61" t="str">
        <f>IFERROR(IF(Loan_Not_Paid*Values_Entered,Principal,""), "")</f>
        <v/>
      </c>
      <c r="G139" s="61" t="str">
        <f>IFERROR(IF(Loan_Not_Paid*Values_Entered,Interest,""), "")</f>
        <v/>
      </c>
      <c r="H139" s="61" t="str">
        <f>IFERROR(IF(Loan_Not_Paid*Values_Entered,Ending_Balance,""), "")</f>
        <v/>
      </c>
    </row>
    <row r="140" spans="2:8" x14ac:dyDescent="0.25">
      <c r="B140" s="59" t="str">
        <f>IFERROR(IF(Loan_Not_Paid*Values_Entered,Payment_Number,""), "")</f>
        <v/>
      </c>
      <c r="C140" s="60" t="str">
        <f>IFERROR(IF(Loan_Not_Paid*Values_Entered,Payment_Date,""), "")</f>
        <v/>
      </c>
      <c r="D140" s="61" t="str">
        <f>IFERROR(IF(Loan_Not_Paid*Values_Entered,Beginning_Balance,""), "")</f>
        <v/>
      </c>
      <c r="E140" s="61" t="str">
        <f>IFERROR(IF(Loan_Not_Paid*Values_Entered,Monthly_Payment,""), "")</f>
        <v/>
      </c>
      <c r="F140" s="61" t="str">
        <f>IFERROR(IF(Loan_Not_Paid*Values_Entered,Principal,""), "")</f>
        <v/>
      </c>
      <c r="G140" s="61" t="str">
        <f>IFERROR(IF(Loan_Not_Paid*Values_Entered,Interest,""), "")</f>
        <v/>
      </c>
      <c r="H140" s="61" t="str">
        <f>IFERROR(IF(Loan_Not_Paid*Values_Entered,Ending_Balance,""), "")</f>
        <v/>
      </c>
    </row>
    <row r="141" spans="2:8" x14ac:dyDescent="0.25">
      <c r="B141" s="59" t="str">
        <f>IFERROR(IF(Loan_Not_Paid*Values_Entered,Payment_Number,""), "")</f>
        <v/>
      </c>
      <c r="C141" s="60" t="str">
        <f>IFERROR(IF(Loan_Not_Paid*Values_Entered,Payment_Date,""), "")</f>
        <v/>
      </c>
      <c r="D141" s="61" t="str">
        <f>IFERROR(IF(Loan_Not_Paid*Values_Entered,Beginning_Balance,""), "")</f>
        <v/>
      </c>
      <c r="E141" s="61" t="str">
        <f>IFERROR(IF(Loan_Not_Paid*Values_Entered,Monthly_Payment,""), "")</f>
        <v/>
      </c>
      <c r="F141" s="61" t="str">
        <f>IFERROR(IF(Loan_Not_Paid*Values_Entered,Principal,""), "")</f>
        <v/>
      </c>
      <c r="G141" s="61" t="str">
        <f>IFERROR(IF(Loan_Not_Paid*Values_Entered,Interest,""), "")</f>
        <v/>
      </c>
      <c r="H141" s="61" t="str">
        <f>IFERROR(IF(Loan_Not_Paid*Values_Entered,Ending_Balance,""), "")</f>
        <v/>
      </c>
    </row>
    <row r="142" spans="2:8" x14ac:dyDescent="0.25">
      <c r="B142" s="59" t="str">
        <f>IFERROR(IF(Loan_Not_Paid*Values_Entered,Payment_Number,""), "")</f>
        <v/>
      </c>
      <c r="C142" s="60" t="str">
        <f>IFERROR(IF(Loan_Not_Paid*Values_Entered,Payment_Date,""), "")</f>
        <v/>
      </c>
      <c r="D142" s="61" t="str">
        <f>IFERROR(IF(Loan_Not_Paid*Values_Entered,Beginning_Balance,""), "")</f>
        <v/>
      </c>
      <c r="E142" s="61" t="str">
        <f>IFERROR(IF(Loan_Not_Paid*Values_Entered,Monthly_Payment,""), "")</f>
        <v/>
      </c>
      <c r="F142" s="61" t="str">
        <f>IFERROR(IF(Loan_Not_Paid*Values_Entered,Principal,""), "")</f>
        <v/>
      </c>
      <c r="G142" s="61" t="str">
        <f>IFERROR(IF(Loan_Not_Paid*Values_Entered,Interest,""), "")</f>
        <v/>
      </c>
      <c r="H142" s="61" t="str">
        <f>IFERROR(IF(Loan_Not_Paid*Values_Entered,Ending_Balance,""), "")</f>
        <v/>
      </c>
    </row>
    <row r="143" spans="2:8" x14ac:dyDescent="0.25">
      <c r="B143" s="59" t="str">
        <f>IFERROR(IF(Loan_Not_Paid*Values_Entered,Payment_Number,""), "")</f>
        <v/>
      </c>
      <c r="C143" s="60" t="str">
        <f>IFERROR(IF(Loan_Not_Paid*Values_Entered,Payment_Date,""), "")</f>
        <v/>
      </c>
      <c r="D143" s="61" t="str">
        <f>IFERROR(IF(Loan_Not_Paid*Values_Entered,Beginning_Balance,""), "")</f>
        <v/>
      </c>
      <c r="E143" s="61" t="str">
        <f>IFERROR(IF(Loan_Not_Paid*Values_Entered,Monthly_Payment,""), "")</f>
        <v/>
      </c>
      <c r="F143" s="61" t="str">
        <f>IFERROR(IF(Loan_Not_Paid*Values_Entered,Principal,""), "")</f>
        <v/>
      </c>
      <c r="G143" s="61" t="str">
        <f>IFERROR(IF(Loan_Not_Paid*Values_Entered,Interest,""), "")</f>
        <v/>
      </c>
      <c r="H143" s="61" t="str">
        <f>IFERROR(IF(Loan_Not_Paid*Values_Entered,Ending_Balance,""), "")</f>
        <v/>
      </c>
    </row>
    <row r="144" spans="2:8" x14ac:dyDescent="0.25">
      <c r="B144" s="59" t="str">
        <f>IFERROR(IF(Loan_Not_Paid*Values_Entered,Payment_Number,""), "")</f>
        <v/>
      </c>
      <c r="C144" s="60" t="str">
        <f>IFERROR(IF(Loan_Not_Paid*Values_Entered,Payment_Date,""), "")</f>
        <v/>
      </c>
      <c r="D144" s="61" t="str">
        <f>IFERROR(IF(Loan_Not_Paid*Values_Entered,Beginning_Balance,""), "")</f>
        <v/>
      </c>
      <c r="E144" s="61" t="str">
        <f>IFERROR(IF(Loan_Not_Paid*Values_Entered,Monthly_Payment,""), "")</f>
        <v/>
      </c>
      <c r="F144" s="61" t="str">
        <f>IFERROR(IF(Loan_Not_Paid*Values_Entered,Principal,""), "")</f>
        <v/>
      </c>
      <c r="G144" s="61" t="str">
        <f>IFERROR(IF(Loan_Not_Paid*Values_Entered,Interest,""), "")</f>
        <v/>
      </c>
      <c r="H144" s="61" t="str">
        <f>IFERROR(IF(Loan_Not_Paid*Values_Entered,Ending_Balance,""), "")</f>
        <v/>
      </c>
    </row>
    <row r="145" spans="2:8" x14ac:dyDescent="0.25">
      <c r="B145" s="59" t="str">
        <f>IFERROR(IF(Loan_Not_Paid*Values_Entered,Payment_Number,""), "")</f>
        <v/>
      </c>
      <c r="C145" s="60" t="str">
        <f>IFERROR(IF(Loan_Not_Paid*Values_Entered,Payment_Date,""), "")</f>
        <v/>
      </c>
      <c r="D145" s="61" t="str">
        <f>IFERROR(IF(Loan_Not_Paid*Values_Entered,Beginning_Balance,""), "")</f>
        <v/>
      </c>
      <c r="E145" s="61" t="str">
        <f>IFERROR(IF(Loan_Not_Paid*Values_Entered,Monthly_Payment,""), "")</f>
        <v/>
      </c>
      <c r="F145" s="61" t="str">
        <f>IFERROR(IF(Loan_Not_Paid*Values_Entered,Principal,""), "")</f>
        <v/>
      </c>
      <c r="G145" s="61" t="str">
        <f>IFERROR(IF(Loan_Not_Paid*Values_Entered,Interest,""), "")</f>
        <v/>
      </c>
      <c r="H145" s="61" t="str">
        <f>IFERROR(IF(Loan_Not_Paid*Values_Entered,Ending_Balance,""), "")</f>
        <v/>
      </c>
    </row>
    <row r="146" spans="2:8" x14ac:dyDescent="0.25">
      <c r="B146" s="59" t="str">
        <f>IFERROR(IF(Loan_Not_Paid*Values_Entered,Payment_Number,""), "")</f>
        <v/>
      </c>
      <c r="C146" s="60" t="str">
        <f>IFERROR(IF(Loan_Not_Paid*Values_Entered,Payment_Date,""), "")</f>
        <v/>
      </c>
      <c r="D146" s="61" t="str">
        <f>IFERROR(IF(Loan_Not_Paid*Values_Entered,Beginning_Balance,""), "")</f>
        <v/>
      </c>
      <c r="E146" s="61" t="str">
        <f>IFERROR(IF(Loan_Not_Paid*Values_Entered,Monthly_Payment,""), "")</f>
        <v/>
      </c>
      <c r="F146" s="61" t="str">
        <f>IFERROR(IF(Loan_Not_Paid*Values_Entered,Principal,""), "")</f>
        <v/>
      </c>
      <c r="G146" s="61" t="str">
        <f>IFERROR(IF(Loan_Not_Paid*Values_Entered,Interest,""), "")</f>
        <v/>
      </c>
      <c r="H146" s="61" t="str">
        <f>IFERROR(IF(Loan_Not_Paid*Values_Entered,Ending_Balance,""), "")</f>
        <v/>
      </c>
    </row>
    <row r="147" spans="2:8" x14ac:dyDescent="0.25">
      <c r="B147" s="59" t="str">
        <f>IFERROR(IF(Loan_Not_Paid*Values_Entered,Payment_Number,""), "")</f>
        <v/>
      </c>
      <c r="C147" s="60" t="str">
        <f>IFERROR(IF(Loan_Not_Paid*Values_Entered,Payment_Date,""), "")</f>
        <v/>
      </c>
      <c r="D147" s="61" t="str">
        <f>IFERROR(IF(Loan_Not_Paid*Values_Entered,Beginning_Balance,""), "")</f>
        <v/>
      </c>
      <c r="E147" s="61" t="str">
        <f>IFERROR(IF(Loan_Not_Paid*Values_Entered,Monthly_Payment,""), "")</f>
        <v/>
      </c>
      <c r="F147" s="61" t="str">
        <f>IFERROR(IF(Loan_Not_Paid*Values_Entered,Principal,""), "")</f>
        <v/>
      </c>
      <c r="G147" s="61" t="str">
        <f>IFERROR(IF(Loan_Not_Paid*Values_Entered,Interest,""), "")</f>
        <v/>
      </c>
      <c r="H147" s="61" t="str">
        <f>IFERROR(IF(Loan_Not_Paid*Values_Entered,Ending_Balance,""), "")</f>
        <v/>
      </c>
    </row>
    <row r="148" spans="2:8" x14ac:dyDescent="0.25">
      <c r="B148" s="59" t="str">
        <f>IFERROR(IF(Loan_Not_Paid*Values_Entered,Payment_Number,""), "")</f>
        <v/>
      </c>
      <c r="C148" s="60" t="str">
        <f>IFERROR(IF(Loan_Not_Paid*Values_Entered,Payment_Date,""), "")</f>
        <v/>
      </c>
      <c r="D148" s="61" t="str">
        <f>IFERROR(IF(Loan_Not_Paid*Values_Entered,Beginning_Balance,""), "")</f>
        <v/>
      </c>
      <c r="E148" s="61" t="str">
        <f>IFERROR(IF(Loan_Not_Paid*Values_Entered,Monthly_Payment,""), "")</f>
        <v/>
      </c>
      <c r="F148" s="61" t="str">
        <f>IFERROR(IF(Loan_Not_Paid*Values_Entered,Principal,""), "")</f>
        <v/>
      </c>
      <c r="G148" s="61" t="str">
        <f>IFERROR(IF(Loan_Not_Paid*Values_Entered,Interest,""), "")</f>
        <v/>
      </c>
      <c r="H148" s="61" t="str">
        <f>IFERROR(IF(Loan_Not_Paid*Values_Entered,Ending_Balance,""), "")</f>
        <v/>
      </c>
    </row>
    <row r="149" spans="2:8" x14ac:dyDescent="0.25">
      <c r="B149" s="59" t="str">
        <f>IFERROR(IF(Loan_Not_Paid*Values_Entered,Payment_Number,""), "")</f>
        <v/>
      </c>
      <c r="C149" s="60" t="str">
        <f>IFERROR(IF(Loan_Not_Paid*Values_Entered,Payment_Date,""), "")</f>
        <v/>
      </c>
      <c r="D149" s="61" t="str">
        <f>IFERROR(IF(Loan_Not_Paid*Values_Entered,Beginning_Balance,""), "")</f>
        <v/>
      </c>
      <c r="E149" s="61" t="str">
        <f>IFERROR(IF(Loan_Not_Paid*Values_Entered,Monthly_Payment,""), "")</f>
        <v/>
      </c>
      <c r="F149" s="61" t="str">
        <f>IFERROR(IF(Loan_Not_Paid*Values_Entered,Principal,""), "")</f>
        <v/>
      </c>
      <c r="G149" s="61" t="str">
        <f>IFERROR(IF(Loan_Not_Paid*Values_Entered,Interest,""), "")</f>
        <v/>
      </c>
      <c r="H149" s="61" t="str">
        <f>IFERROR(IF(Loan_Not_Paid*Values_Entered,Ending_Balance,""), "")</f>
        <v/>
      </c>
    </row>
    <row r="150" spans="2:8" x14ac:dyDescent="0.25">
      <c r="B150" s="59" t="str">
        <f>IFERROR(IF(Loan_Not_Paid*Values_Entered,Payment_Number,""), "")</f>
        <v/>
      </c>
      <c r="C150" s="60" t="str">
        <f>IFERROR(IF(Loan_Not_Paid*Values_Entered,Payment_Date,""), "")</f>
        <v/>
      </c>
      <c r="D150" s="61" t="str">
        <f>IFERROR(IF(Loan_Not_Paid*Values_Entered,Beginning_Balance,""), "")</f>
        <v/>
      </c>
      <c r="E150" s="61" t="str">
        <f>IFERROR(IF(Loan_Not_Paid*Values_Entered,Monthly_Payment,""), "")</f>
        <v/>
      </c>
      <c r="F150" s="61" t="str">
        <f>IFERROR(IF(Loan_Not_Paid*Values_Entered,Principal,""), "")</f>
        <v/>
      </c>
      <c r="G150" s="61" t="str">
        <f>IFERROR(IF(Loan_Not_Paid*Values_Entered,Interest,""), "")</f>
        <v/>
      </c>
      <c r="H150" s="61" t="str">
        <f>IFERROR(IF(Loan_Not_Paid*Values_Entered,Ending_Balance,""), "")</f>
        <v/>
      </c>
    </row>
    <row r="151" spans="2:8" x14ac:dyDescent="0.25">
      <c r="B151" s="59" t="str">
        <f>IFERROR(IF(Loan_Not_Paid*Values_Entered,Payment_Number,""), "")</f>
        <v/>
      </c>
      <c r="C151" s="60" t="str">
        <f>IFERROR(IF(Loan_Not_Paid*Values_Entered,Payment_Date,""), "")</f>
        <v/>
      </c>
      <c r="D151" s="61" t="str">
        <f>IFERROR(IF(Loan_Not_Paid*Values_Entered,Beginning_Balance,""), "")</f>
        <v/>
      </c>
      <c r="E151" s="61" t="str">
        <f>IFERROR(IF(Loan_Not_Paid*Values_Entered,Monthly_Payment,""), "")</f>
        <v/>
      </c>
      <c r="F151" s="61" t="str">
        <f>IFERROR(IF(Loan_Not_Paid*Values_Entered,Principal,""), "")</f>
        <v/>
      </c>
      <c r="G151" s="61" t="str">
        <f>IFERROR(IF(Loan_Not_Paid*Values_Entered,Interest,""), "")</f>
        <v/>
      </c>
      <c r="H151" s="61" t="str">
        <f>IFERROR(IF(Loan_Not_Paid*Values_Entered,Ending_Balance,""), "")</f>
        <v/>
      </c>
    </row>
    <row r="152" spans="2:8" x14ac:dyDescent="0.25">
      <c r="B152" s="59" t="str">
        <f>IFERROR(IF(Loan_Not_Paid*Values_Entered,Payment_Number,""), "")</f>
        <v/>
      </c>
      <c r="C152" s="60" t="str">
        <f>IFERROR(IF(Loan_Not_Paid*Values_Entered,Payment_Date,""), "")</f>
        <v/>
      </c>
      <c r="D152" s="61" t="str">
        <f>IFERROR(IF(Loan_Not_Paid*Values_Entered,Beginning_Balance,""), "")</f>
        <v/>
      </c>
      <c r="E152" s="61" t="str">
        <f>IFERROR(IF(Loan_Not_Paid*Values_Entered,Monthly_Payment,""), "")</f>
        <v/>
      </c>
      <c r="F152" s="61" t="str">
        <f>IFERROR(IF(Loan_Not_Paid*Values_Entered,Principal,""), "")</f>
        <v/>
      </c>
      <c r="G152" s="61" t="str">
        <f>IFERROR(IF(Loan_Not_Paid*Values_Entered,Interest,""), "")</f>
        <v/>
      </c>
      <c r="H152" s="61" t="str">
        <f>IFERROR(IF(Loan_Not_Paid*Values_Entered,Ending_Balance,""), "")</f>
        <v/>
      </c>
    </row>
    <row r="153" spans="2:8" x14ac:dyDescent="0.25">
      <c r="B153" s="59" t="str">
        <f>IFERROR(IF(Loan_Not_Paid*Values_Entered,Payment_Number,""), "")</f>
        <v/>
      </c>
      <c r="C153" s="60" t="str">
        <f>IFERROR(IF(Loan_Not_Paid*Values_Entered,Payment_Date,""), "")</f>
        <v/>
      </c>
      <c r="D153" s="61" t="str">
        <f>IFERROR(IF(Loan_Not_Paid*Values_Entered,Beginning_Balance,""), "")</f>
        <v/>
      </c>
      <c r="E153" s="61" t="str">
        <f>IFERROR(IF(Loan_Not_Paid*Values_Entered,Monthly_Payment,""), "")</f>
        <v/>
      </c>
      <c r="F153" s="61" t="str">
        <f>IFERROR(IF(Loan_Not_Paid*Values_Entered,Principal,""), "")</f>
        <v/>
      </c>
      <c r="G153" s="61" t="str">
        <f>IFERROR(IF(Loan_Not_Paid*Values_Entered,Interest,""), "")</f>
        <v/>
      </c>
      <c r="H153" s="61" t="str">
        <f>IFERROR(IF(Loan_Not_Paid*Values_Entered,Ending_Balance,""), "")</f>
        <v/>
      </c>
    </row>
    <row r="154" spans="2:8" x14ac:dyDescent="0.25">
      <c r="B154" s="59" t="str">
        <f>IFERROR(IF(Loan_Not_Paid*Values_Entered,Payment_Number,""), "")</f>
        <v/>
      </c>
      <c r="C154" s="60" t="str">
        <f>IFERROR(IF(Loan_Not_Paid*Values_Entered,Payment_Date,""), "")</f>
        <v/>
      </c>
      <c r="D154" s="61" t="str">
        <f>IFERROR(IF(Loan_Not_Paid*Values_Entered,Beginning_Balance,""), "")</f>
        <v/>
      </c>
      <c r="E154" s="61" t="str">
        <f>IFERROR(IF(Loan_Not_Paid*Values_Entered,Monthly_Payment,""), "")</f>
        <v/>
      </c>
      <c r="F154" s="61" t="str">
        <f>IFERROR(IF(Loan_Not_Paid*Values_Entered,Principal,""), "")</f>
        <v/>
      </c>
      <c r="G154" s="61" t="str">
        <f>IFERROR(IF(Loan_Not_Paid*Values_Entered,Interest,""), "")</f>
        <v/>
      </c>
      <c r="H154" s="61" t="str">
        <f>IFERROR(IF(Loan_Not_Paid*Values_Entered,Ending_Balance,""), "")</f>
        <v/>
      </c>
    </row>
    <row r="155" spans="2:8" x14ac:dyDescent="0.25">
      <c r="B155" s="59" t="str">
        <f>IFERROR(IF(Loan_Not_Paid*Values_Entered,Payment_Number,""), "")</f>
        <v/>
      </c>
      <c r="C155" s="60" t="str">
        <f>IFERROR(IF(Loan_Not_Paid*Values_Entered,Payment_Date,""), "")</f>
        <v/>
      </c>
      <c r="D155" s="61" t="str">
        <f>IFERROR(IF(Loan_Not_Paid*Values_Entered,Beginning_Balance,""), "")</f>
        <v/>
      </c>
      <c r="E155" s="61" t="str">
        <f>IFERROR(IF(Loan_Not_Paid*Values_Entered,Monthly_Payment,""), "")</f>
        <v/>
      </c>
      <c r="F155" s="61" t="str">
        <f>IFERROR(IF(Loan_Not_Paid*Values_Entered,Principal,""), "")</f>
        <v/>
      </c>
      <c r="G155" s="61" t="str">
        <f>IFERROR(IF(Loan_Not_Paid*Values_Entered,Interest,""), "")</f>
        <v/>
      </c>
      <c r="H155" s="61" t="str">
        <f>IFERROR(IF(Loan_Not_Paid*Values_Entered,Ending_Balance,""), "")</f>
        <v/>
      </c>
    </row>
    <row r="156" spans="2:8" x14ac:dyDescent="0.25">
      <c r="B156" s="59" t="str">
        <f>IFERROR(IF(Loan_Not_Paid*Values_Entered,Payment_Number,""), "")</f>
        <v/>
      </c>
      <c r="C156" s="60" t="str">
        <f>IFERROR(IF(Loan_Not_Paid*Values_Entered,Payment_Date,""), "")</f>
        <v/>
      </c>
      <c r="D156" s="61" t="str">
        <f>IFERROR(IF(Loan_Not_Paid*Values_Entered,Beginning_Balance,""), "")</f>
        <v/>
      </c>
      <c r="E156" s="61" t="str">
        <f>IFERROR(IF(Loan_Not_Paid*Values_Entered,Monthly_Payment,""), "")</f>
        <v/>
      </c>
      <c r="F156" s="61" t="str">
        <f>IFERROR(IF(Loan_Not_Paid*Values_Entered,Principal,""), "")</f>
        <v/>
      </c>
      <c r="G156" s="61" t="str">
        <f>IFERROR(IF(Loan_Not_Paid*Values_Entered,Interest,""), "")</f>
        <v/>
      </c>
      <c r="H156" s="61" t="str">
        <f>IFERROR(IF(Loan_Not_Paid*Values_Entered,Ending_Balance,""), "")</f>
        <v/>
      </c>
    </row>
    <row r="157" spans="2:8" x14ac:dyDescent="0.25">
      <c r="B157" s="59" t="str">
        <f>IFERROR(IF(Loan_Not_Paid*Values_Entered,Payment_Number,""), "")</f>
        <v/>
      </c>
      <c r="C157" s="60" t="str">
        <f>IFERROR(IF(Loan_Not_Paid*Values_Entered,Payment_Date,""), "")</f>
        <v/>
      </c>
      <c r="D157" s="61" t="str">
        <f>IFERROR(IF(Loan_Not_Paid*Values_Entered,Beginning_Balance,""), "")</f>
        <v/>
      </c>
      <c r="E157" s="61" t="str">
        <f>IFERROR(IF(Loan_Not_Paid*Values_Entered,Monthly_Payment,""), "")</f>
        <v/>
      </c>
      <c r="F157" s="61" t="str">
        <f>IFERROR(IF(Loan_Not_Paid*Values_Entered,Principal,""), "")</f>
        <v/>
      </c>
      <c r="G157" s="61" t="str">
        <f>IFERROR(IF(Loan_Not_Paid*Values_Entered,Interest,""), "")</f>
        <v/>
      </c>
      <c r="H157" s="61" t="str">
        <f>IFERROR(IF(Loan_Not_Paid*Values_Entered,Ending_Balance,""), "")</f>
        <v/>
      </c>
    </row>
    <row r="158" spans="2:8" x14ac:dyDescent="0.25">
      <c r="B158" s="59" t="str">
        <f>IFERROR(IF(Loan_Not_Paid*Values_Entered,Payment_Number,""), "")</f>
        <v/>
      </c>
      <c r="C158" s="60" t="str">
        <f>IFERROR(IF(Loan_Not_Paid*Values_Entered,Payment_Date,""), "")</f>
        <v/>
      </c>
      <c r="D158" s="61" t="str">
        <f>IFERROR(IF(Loan_Not_Paid*Values_Entered,Beginning_Balance,""), "")</f>
        <v/>
      </c>
      <c r="E158" s="61" t="str">
        <f>IFERROR(IF(Loan_Not_Paid*Values_Entered,Monthly_Payment,""), "")</f>
        <v/>
      </c>
      <c r="F158" s="61" t="str">
        <f>IFERROR(IF(Loan_Not_Paid*Values_Entered,Principal,""), "")</f>
        <v/>
      </c>
      <c r="G158" s="61" t="str">
        <f>IFERROR(IF(Loan_Not_Paid*Values_Entered,Interest,""), "")</f>
        <v/>
      </c>
      <c r="H158" s="61" t="str">
        <f>IFERROR(IF(Loan_Not_Paid*Values_Entered,Ending_Balance,""), "")</f>
        <v/>
      </c>
    </row>
    <row r="159" spans="2:8" x14ac:dyDescent="0.25">
      <c r="B159" s="59" t="str">
        <f>IFERROR(IF(Loan_Not_Paid*Values_Entered,Payment_Number,""), "")</f>
        <v/>
      </c>
      <c r="C159" s="60" t="str">
        <f>IFERROR(IF(Loan_Not_Paid*Values_Entered,Payment_Date,""), "")</f>
        <v/>
      </c>
      <c r="D159" s="61" t="str">
        <f>IFERROR(IF(Loan_Not_Paid*Values_Entered,Beginning_Balance,""), "")</f>
        <v/>
      </c>
      <c r="E159" s="61" t="str">
        <f>IFERROR(IF(Loan_Not_Paid*Values_Entered,Monthly_Payment,""), "")</f>
        <v/>
      </c>
      <c r="F159" s="61" t="str">
        <f>IFERROR(IF(Loan_Not_Paid*Values_Entered,Principal,""), "")</f>
        <v/>
      </c>
      <c r="G159" s="61" t="str">
        <f>IFERROR(IF(Loan_Not_Paid*Values_Entered,Interest,""), "")</f>
        <v/>
      </c>
      <c r="H159" s="61" t="str">
        <f>IFERROR(IF(Loan_Not_Paid*Values_Entered,Ending_Balance,""), "")</f>
        <v/>
      </c>
    </row>
    <row r="160" spans="2:8" x14ac:dyDescent="0.25">
      <c r="B160" s="59" t="str">
        <f>IFERROR(IF(Loan_Not_Paid*Values_Entered,Payment_Number,""), "")</f>
        <v/>
      </c>
      <c r="C160" s="60" t="str">
        <f>IFERROR(IF(Loan_Not_Paid*Values_Entered,Payment_Date,""), "")</f>
        <v/>
      </c>
      <c r="D160" s="61" t="str">
        <f>IFERROR(IF(Loan_Not_Paid*Values_Entered,Beginning_Balance,""), "")</f>
        <v/>
      </c>
      <c r="E160" s="61" t="str">
        <f>IFERROR(IF(Loan_Not_Paid*Values_Entered,Monthly_Payment,""), "")</f>
        <v/>
      </c>
      <c r="F160" s="61" t="str">
        <f>IFERROR(IF(Loan_Not_Paid*Values_Entered,Principal,""), "")</f>
        <v/>
      </c>
      <c r="G160" s="61" t="str">
        <f>IFERROR(IF(Loan_Not_Paid*Values_Entered,Interest,""), "")</f>
        <v/>
      </c>
      <c r="H160" s="61" t="str">
        <f>IFERROR(IF(Loan_Not_Paid*Values_Entered,Ending_Balance,""), "")</f>
        <v/>
      </c>
    </row>
    <row r="161" spans="2:8" x14ac:dyDescent="0.25">
      <c r="B161" s="59" t="str">
        <f>IFERROR(IF(Loan_Not_Paid*Values_Entered,Payment_Number,""), "")</f>
        <v/>
      </c>
      <c r="C161" s="60" t="str">
        <f>IFERROR(IF(Loan_Not_Paid*Values_Entered,Payment_Date,""), "")</f>
        <v/>
      </c>
      <c r="D161" s="61" t="str">
        <f>IFERROR(IF(Loan_Not_Paid*Values_Entered,Beginning_Balance,""), "")</f>
        <v/>
      </c>
      <c r="E161" s="61" t="str">
        <f>IFERROR(IF(Loan_Not_Paid*Values_Entered,Monthly_Payment,""), "")</f>
        <v/>
      </c>
      <c r="F161" s="61" t="str">
        <f>IFERROR(IF(Loan_Not_Paid*Values_Entered,Principal,""), "")</f>
        <v/>
      </c>
      <c r="G161" s="61" t="str">
        <f>IFERROR(IF(Loan_Not_Paid*Values_Entered,Interest,""), "")</f>
        <v/>
      </c>
      <c r="H161" s="61" t="str">
        <f>IFERROR(IF(Loan_Not_Paid*Values_Entered,Ending_Balance,""), "")</f>
        <v/>
      </c>
    </row>
    <row r="162" spans="2:8" x14ac:dyDescent="0.25">
      <c r="B162" s="59" t="str">
        <f>IFERROR(IF(Loan_Not_Paid*Values_Entered,Payment_Number,""), "")</f>
        <v/>
      </c>
      <c r="C162" s="60" t="str">
        <f>IFERROR(IF(Loan_Not_Paid*Values_Entered,Payment_Date,""), "")</f>
        <v/>
      </c>
      <c r="D162" s="61" t="str">
        <f>IFERROR(IF(Loan_Not_Paid*Values_Entered,Beginning_Balance,""), "")</f>
        <v/>
      </c>
      <c r="E162" s="61" t="str">
        <f>IFERROR(IF(Loan_Not_Paid*Values_Entered,Monthly_Payment,""), "")</f>
        <v/>
      </c>
      <c r="F162" s="61" t="str">
        <f>IFERROR(IF(Loan_Not_Paid*Values_Entered,Principal,""), "")</f>
        <v/>
      </c>
      <c r="G162" s="61" t="str">
        <f>IFERROR(IF(Loan_Not_Paid*Values_Entered,Interest,""), "")</f>
        <v/>
      </c>
      <c r="H162" s="61" t="str">
        <f>IFERROR(IF(Loan_Not_Paid*Values_Entered,Ending_Balance,""), "")</f>
        <v/>
      </c>
    </row>
    <row r="163" spans="2:8" x14ac:dyDescent="0.25">
      <c r="B163" s="59" t="str">
        <f>IFERROR(IF(Loan_Not_Paid*Values_Entered,Payment_Number,""), "")</f>
        <v/>
      </c>
      <c r="C163" s="60" t="str">
        <f>IFERROR(IF(Loan_Not_Paid*Values_Entered,Payment_Date,""), "")</f>
        <v/>
      </c>
      <c r="D163" s="61" t="str">
        <f>IFERROR(IF(Loan_Not_Paid*Values_Entered,Beginning_Balance,""), "")</f>
        <v/>
      </c>
      <c r="E163" s="61" t="str">
        <f>IFERROR(IF(Loan_Not_Paid*Values_Entered,Monthly_Payment,""), "")</f>
        <v/>
      </c>
      <c r="F163" s="61" t="str">
        <f>IFERROR(IF(Loan_Not_Paid*Values_Entered,Principal,""), "")</f>
        <v/>
      </c>
      <c r="G163" s="61" t="str">
        <f>IFERROR(IF(Loan_Not_Paid*Values_Entered,Interest,""), "")</f>
        <v/>
      </c>
      <c r="H163" s="61" t="str">
        <f>IFERROR(IF(Loan_Not_Paid*Values_Entered,Ending_Balance,""), "")</f>
        <v/>
      </c>
    </row>
    <row r="164" spans="2:8" x14ac:dyDescent="0.25">
      <c r="B164" s="59" t="str">
        <f>IFERROR(IF(Loan_Not_Paid*Values_Entered,Payment_Number,""), "")</f>
        <v/>
      </c>
      <c r="C164" s="60" t="str">
        <f>IFERROR(IF(Loan_Not_Paid*Values_Entered,Payment_Date,""), "")</f>
        <v/>
      </c>
      <c r="D164" s="61" t="str">
        <f>IFERROR(IF(Loan_Not_Paid*Values_Entered,Beginning_Balance,""), "")</f>
        <v/>
      </c>
      <c r="E164" s="61" t="str">
        <f>IFERROR(IF(Loan_Not_Paid*Values_Entered,Monthly_Payment,""), "")</f>
        <v/>
      </c>
      <c r="F164" s="61" t="str">
        <f>IFERROR(IF(Loan_Not_Paid*Values_Entered,Principal,""), "")</f>
        <v/>
      </c>
      <c r="G164" s="61" t="str">
        <f>IFERROR(IF(Loan_Not_Paid*Values_Entered,Interest,""), "")</f>
        <v/>
      </c>
      <c r="H164" s="61" t="str">
        <f>IFERROR(IF(Loan_Not_Paid*Values_Entered,Ending_Balance,""), "")</f>
        <v/>
      </c>
    </row>
    <row r="165" spans="2:8" x14ac:dyDescent="0.25">
      <c r="B165" s="59" t="str">
        <f>IFERROR(IF(Loan_Not_Paid*Values_Entered,Payment_Number,""), "")</f>
        <v/>
      </c>
      <c r="C165" s="60" t="str">
        <f>IFERROR(IF(Loan_Not_Paid*Values_Entered,Payment_Date,""), "")</f>
        <v/>
      </c>
      <c r="D165" s="61" t="str">
        <f>IFERROR(IF(Loan_Not_Paid*Values_Entered,Beginning_Balance,""), "")</f>
        <v/>
      </c>
      <c r="E165" s="61" t="str">
        <f>IFERROR(IF(Loan_Not_Paid*Values_Entered,Monthly_Payment,""), "")</f>
        <v/>
      </c>
      <c r="F165" s="61" t="str">
        <f>IFERROR(IF(Loan_Not_Paid*Values_Entered,Principal,""), "")</f>
        <v/>
      </c>
      <c r="G165" s="61" t="str">
        <f>IFERROR(IF(Loan_Not_Paid*Values_Entered,Interest,""), "")</f>
        <v/>
      </c>
      <c r="H165" s="61" t="str">
        <f>IFERROR(IF(Loan_Not_Paid*Values_Entered,Ending_Balance,""), "")</f>
        <v/>
      </c>
    </row>
    <row r="166" spans="2:8" x14ac:dyDescent="0.25">
      <c r="B166" s="59" t="str">
        <f>IFERROR(IF(Loan_Not_Paid*Values_Entered,Payment_Number,""), "")</f>
        <v/>
      </c>
      <c r="C166" s="60" t="str">
        <f>IFERROR(IF(Loan_Not_Paid*Values_Entered,Payment_Date,""), "")</f>
        <v/>
      </c>
      <c r="D166" s="61" t="str">
        <f>IFERROR(IF(Loan_Not_Paid*Values_Entered,Beginning_Balance,""), "")</f>
        <v/>
      </c>
      <c r="E166" s="61" t="str">
        <f>IFERROR(IF(Loan_Not_Paid*Values_Entered,Monthly_Payment,""), "")</f>
        <v/>
      </c>
      <c r="F166" s="61" t="str">
        <f>IFERROR(IF(Loan_Not_Paid*Values_Entered,Principal,""), "")</f>
        <v/>
      </c>
      <c r="G166" s="61" t="str">
        <f>IFERROR(IF(Loan_Not_Paid*Values_Entered,Interest,""), "")</f>
        <v/>
      </c>
      <c r="H166" s="61" t="str">
        <f>IFERROR(IF(Loan_Not_Paid*Values_Entered,Ending_Balance,""), "")</f>
        <v/>
      </c>
    </row>
    <row r="167" spans="2:8" x14ac:dyDescent="0.25">
      <c r="B167" s="59" t="str">
        <f>IFERROR(IF(Loan_Not_Paid*Values_Entered,Payment_Number,""), "")</f>
        <v/>
      </c>
      <c r="C167" s="60" t="str">
        <f>IFERROR(IF(Loan_Not_Paid*Values_Entered,Payment_Date,""), "")</f>
        <v/>
      </c>
      <c r="D167" s="61" t="str">
        <f>IFERROR(IF(Loan_Not_Paid*Values_Entered,Beginning_Balance,""), "")</f>
        <v/>
      </c>
      <c r="E167" s="61" t="str">
        <f>IFERROR(IF(Loan_Not_Paid*Values_Entered,Monthly_Payment,""), "")</f>
        <v/>
      </c>
      <c r="F167" s="61" t="str">
        <f>IFERROR(IF(Loan_Not_Paid*Values_Entered,Principal,""), "")</f>
        <v/>
      </c>
      <c r="G167" s="61" t="str">
        <f>IFERROR(IF(Loan_Not_Paid*Values_Entered,Interest,""), "")</f>
        <v/>
      </c>
      <c r="H167" s="61" t="str">
        <f>IFERROR(IF(Loan_Not_Paid*Values_Entered,Ending_Balance,""), "")</f>
        <v/>
      </c>
    </row>
    <row r="168" spans="2:8" x14ac:dyDescent="0.25">
      <c r="B168" s="59" t="str">
        <f>IFERROR(IF(Loan_Not_Paid*Values_Entered,Payment_Number,""), "")</f>
        <v/>
      </c>
      <c r="C168" s="60" t="str">
        <f>IFERROR(IF(Loan_Not_Paid*Values_Entered,Payment_Date,""), "")</f>
        <v/>
      </c>
      <c r="D168" s="61" t="str">
        <f>IFERROR(IF(Loan_Not_Paid*Values_Entered,Beginning_Balance,""), "")</f>
        <v/>
      </c>
      <c r="E168" s="61" t="str">
        <f>IFERROR(IF(Loan_Not_Paid*Values_Entered,Monthly_Payment,""), "")</f>
        <v/>
      </c>
      <c r="F168" s="61" t="str">
        <f>IFERROR(IF(Loan_Not_Paid*Values_Entered,Principal,""), "")</f>
        <v/>
      </c>
      <c r="G168" s="61" t="str">
        <f>IFERROR(IF(Loan_Not_Paid*Values_Entered,Interest,""), "")</f>
        <v/>
      </c>
      <c r="H168" s="61" t="str">
        <f>IFERROR(IF(Loan_Not_Paid*Values_Entered,Ending_Balance,""), "")</f>
        <v/>
      </c>
    </row>
    <row r="169" spans="2:8" x14ac:dyDescent="0.25">
      <c r="B169" s="59" t="str">
        <f>IFERROR(IF(Loan_Not_Paid*Values_Entered,Payment_Number,""), "")</f>
        <v/>
      </c>
      <c r="C169" s="60" t="str">
        <f>IFERROR(IF(Loan_Not_Paid*Values_Entered,Payment_Date,""), "")</f>
        <v/>
      </c>
      <c r="D169" s="61" t="str">
        <f>IFERROR(IF(Loan_Not_Paid*Values_Entered,Beginning_Balance,""), "")</f>
        <v/>
      </c>
      <c r="E169" s="61" t="str">
        <f>IFERROR(IF(Loan_Not_Paid*Values_Entered,Monthly_Payment,""), "")</f>
        <v/>
      </c>
      <c r="F169" s="61" t="str">
        <f>IFERROR(IF(Loan_Not_Paid*Values_Entered,Principal,""), "")</f>
        <v/>
      </c>
      <c r="G169" s="61" t="str">
        <f>IFERROR(IF(Loan_Not_Paid*Values_Entered,Interest,""), "")</f>
        <v/>
      </c>
      <c r="H169" s="61" t="str">
        <f>IFERROR(IF(Loan_Not_Paid*Values_Entered,Ending_Balance,""), "")</f>
        <v/>
      </c>
    </row>
    <row r="170" spans="2:8" x14ac:dyDescent="0.25">
      <c r="B170" s="59" t="str">
        <f>IFERROR(IF(Loan_Not_Paid*Values_Entered,Payment_Number,""), "")</f>
        <v/>
      </c>
      <c r="C170" s="60" t="str">
        <f>IFERROR(IF(Loan_Not_Paid*Values_Entered,Payment_Date,""), "")</f>
        <v/>
      </c>
      <c r="D170" s="61" t="str">
        <f>IFERROR(IF(Loan_Not_Paid*Values_Entered,Beginning_Balance,""), "")</f>
        <v/>
      </c>
      <c r="E170" s="61" t="str">
        <f>IFERROR(IF(Loan_Not_Paid*Values_Entered,Monthly_Payment,""), "")</f>
        <v/>
      </c>
      <c r="F170" s="61" t="str">
        <f>IFERROR(IF(Loan_Not_Paid*Values_Entered,Principal,""), "")</f>
        <v/>
      </c>
      <c r="G170" s="61" t="str">
        <f>IFERROR(IF(Loan_Not_Paid*Values_Entered,Interest,""), "")</f>
        <v/>
      </c>
      <c r="H170" s="61" t="str">
        <f>IFERROR(IF(Loan_Not_Paid*Values_Entered,Ending_Balance,""), "")</f>
        <v/>
      </c>
    </row>
    <row r="171" spans="2:8" x14ac:dyDescent="0.25">
      <c r="B171" s="59" t="str">
        <f>IFERROR(IF(Loan_Not_Paid*Values_Entered,Payment_Number,""), "")</f>
        <v/>
      </c>
      <c r="C171" s="60" t="str">
        <f>IFERROR(IF(Loan_Not_Paid*Values_Entered,Payment_Date,""), "")</f>
        <v/>
      </c>
      <c r="D171" s="61" t="str">
        <f>IFERROR(IF(Loan_Not_Paid*Values_Entered,Beginning_Balance,""), "")</f>
        <v/>
      </c>
      <c r="E171" s="61" t="str">
        <f>IFERROR(IF(Loan_Not_Paid*Values_Entered,Monthly_Payment,""), "")</f>
        <v/>
      </c>
      <c r="F171" s="61" t="str">
        <f>IFERROR(IF(Loan_Not_Paid*Values_Entered,Principal,""), "")</f>
        <v/>
      </c>
      <c r="G171" s="61" t="str">
        <f>IFERROR(IF(Loan_Not_Paid*Values_Entered,Interest,""), "")</f>
        <v/>
      </c>
      <c r="H171" s="61" t="str">
        <f>IFERROR(IF(Loan_Not_Paid*Values_Entered,Ending_Balance,""), "")</f>
        <v/>
      </c>
    </row>
    <row r="172" spans="2:8" x14ac:dyDescent="0.25">
      <c r="B172" s="59" t="str">
        <f>IFERROR(IF(Loan_Not_Paid*Values_Entered,Payment_Number,""), "")</f>
        <v/>
      </c>
      <c r="C172" s="60" t="str">
        <f>IFERROR(IF(Loan_Not_Paid*Values_Entered,Payment_Date,""), "")</f>
        <v/>
      </c>
      <c r="D172" s="61" t="str">
        <f>IFERROR(IF(Loan_Not_Paid*Values_Entered,Beginning_Balance,""), "")</f>
        <v/>
      </c>
      <c r="E172" s="61" t="str">
        <f>IFERROR(IF(Loan_Not_Paid*Values_Entered,Monthly_Payment,""), "")</f>
        <v/>
      </c>
      <c r="F172" s="61" t="str">
        <f>IFERROR(IF(Loan_Not_Paid*Values_Entered,Principal,""), "")</f>
        <v/>
      </c>
      <c r="G172" s="61" t="str">
        <f>IFERROR(IF(Loan_Not_Paid*Values_Entered,Interest,""), "")</f>
        <v/>
      </c>
      <c r="H172" s="61" t="str">
        <f>IFERROR(IF(Loan_Not_Paid*Values_Entered,Ending_Balance,""), "")</f>
        <v/>
      </c>
    </row>
    <row r="173" spans="2:8" x14ac:dyDescent="0.25">
      <c r="B173" s="59" t="str">
        <f>IFERROR(IF(Loan_Not_Paid*Values_Entered,Payment_Number,""), "")</f>
        <v/>
      </c>
      <c r="C173" s="60" t="str">
        <f>IFERROR(IF(Loan_Not_Paid*Values_Entered,Payment_Date,""), "")</f>
        <v/>
      </c>
      <c r="D173" s="61" t="str">
        <f>IFERROR(IF(Loan_Not_Paid*Values_Entered,Beginning_Balance,""), "")</f>
        <v/>
      </c>
      <c r="E173" s="61" t="str">
        <f>IFERROR(IF(Loan_Not_Paid*Values_Entered,Monthly_Payment,""), "")</f>
        <v/>
      </c>
      <c r="F173" s="61" t="str">
        <f>IFERROR(IF(Loan_Not_Paid*Values_Entered,Principal,""), "")</f>
        <v/>
      </c>
      <c r="G173" s="61" t="str">
        <f>IFERROR(IF(Loan_Not_Paid*Values_Entered,Interest,""), "")</f>
        <v/>
      </c>
      <c r="H173" s="61" t="str">
        <f>IFERROR(IF(Loan_Not_Paid*Values_Entered,Ending_Balance,""), "")</f>
        <v/>
      </c>
    </row>
    <row r="174" spans="2:8" x14ac:dyDescent="0.25">
      <c r="B174" s="59" t="str">
        <f>IFERROR(IF(Loan_Not_Paid*Values_Entered,Payment_Number,""), "")</f>
        <v/>
      </c>
      <c r="C174" s="60" t="str">
        <f>IFERROR(IF(Loan_Not_Paid*Values_Entered,Payment_Date,""), "")</f>
        <v/>
      </c>
      <c r="D174" s="61" t="str">
        <f>IFERROR(IF(Loan_Not_Paid*Values_Entered,Beginning_Balance,""), "")</f>
        <v/>
      </c>
      <c r="E174" s="61" t="str">
        <f>IFERROR(IF(Loan_Not_Paid*Values_Entered,Monthly_Payment,""), "")</f>
        <v/>
      </c>
      <c r="F174" s="61" t="str">
        <f>IFERROR(IF(Loan_Not_Paid*Values_Entered,Principal,""), "")</f>
        <v/>
      </c>
      <c r="G174" s="61" t="str">
        <f>IFERROR(IF(Loan_Not_Paid*Values_Entered,Interest,""), "")</f>
        <v/>
      </c>
      <c r="H174" s="61" t="str">
        <f>IFERROR(IF(Loan_Not_Paid*Values_Entered,Ending_Balance,""), "")</f>
        <v/>
      </c>
    </row>
    <row r="175" spans="2:8" x14ac:dyDescent="0.25">
      <c r="B175" s="59" t="str">
        <f>IFERROR(IF(Loan_Not_Paid*Values_Entered,Payment_Number,""), "")</f>
        <v/>
      </c>
      <c r="C175" s="60" t="str">
        <f>IFERROR(IF(Loan_Not_Paid*Values_Entered,Payment_Date,""), "")</f>
        <v/>
      </c>
      <c r="D175" s="61" t="str">
        <f>IFERROR(IF(Loan_Not_Paid*Values_Entered,Beginning_Balance,""), "")</f>
        <v/>
      </c>
      <c r="E175" s="61" t="str">
        <f>IFERROR(IF(Loan_Not_Paid*Values_Entered,Monthly_Payment,""), "")</f>
        <v/>
      </c>
      <c r="F175" s="61" t="str">
        <f>IFERROR(IF(Loan_Not_Paid*Values_Entered,Principal,""), "")</f>
        <v/>
      </c>
      <c r="G175" s="61" t="str">
        <f>IFERROR(IF(Loan_Not_Paid*Values_Entered,Interest,""), "")</f>
        <v/>
      </c>
      <c r="H175" s="61" t="str">
        <f>IFERROR(IF(Loan_Not_Paid*Values_Entered,Ending_Balance,""), "")</f>
        <v/>
      </c>
    </row>
    <row r="176" spans="2:8" x14ac:dyDescent="0.25">
      <c r="B176" s="59" t="str">
        <f>IFERROR(IF(Loan_Not_Paid*Values_Entered,Payment_Number,""), "")</f>
        <v/>
      </c>
      <c r="C176" s="60" t="str">
        <f>IFERROR(IF(Loan_Not_Paid*Values_Entered,Payment_Date,""), "")</f>
        <v/>
      </c>
      <c r="D176" s="61" t="str">
        <f>IFERROR(IF(Loan_Not_Paid*Values_Entered,Beginning_Balance,""), "")</f>
        <v/>
      </c>
      <c r="E176" s="61" t="str">
        <f>IFERROR(IF(Loan_Not_Paid*Values_Entered,Monthly_Payment,""), "")</f>
        <v/>
      </c>
      <c r="F176" s="61" t="str">
        <f>IFERROR(IF(Loan_Not_Paid*Values_Entered,Principal,""), "")</f>
        <v/>
      </c>
      <c r="G176" s="61" t="str">
        <f>IFERROR(IF(Loan_Not_Paid*Values_Entered,Interest,""), "")</f>
        <v/>
      </c>
      <c r="H176" s="61" t="str">
        <f>IFERROR(IF(Loan_Not_Paid*Values_Entered,Ending_Balance,""), "")</f>
        <v/>
      </c>
    </row>
    <row r="177" spans="2:8" x14ac:dyDescent="0.25">
      <c r="B177" s="59" t="str">
        <f>IFERROR(IF(Loan_Not_Paid*Values_Entered,Payment_Number,""), "")</f>
        <v/>
      </c>
      <c r="C177" s="60" t="str">
        <f>IFERROR(IF(Loan_Not_Paid*Values_Entered,Payment_Date,""), "")</f>
        <v/>
      </c>
      <c r="D177" s="61" t="str">
        <f>IFERROR(IF(Loan_Not_Paid*Values_Entered,Beginning_Balance,""), "")</f>
        <v/>
      </c>
      <c r="E177" s="61" t="str">
        <f>IFERROR(IF(Loan_Not_Paid*Values_Entered,Monthly_Payment,""), "")</f>
        <v/>
      </c>
      <c r="F177" s="61" t="str">
        <f>IFERROR(IF(Loan_Not_Paid*Values_Entered,Principal,""), "")</f>
        <v/>
      </c>
      <c r="G177" s="61" t="str">
        <f>IFERROR(IF(Loan_Not_Paid*Values_Entered,Interest,""), "")</f>
        <v/>
      </c>
      <c r="H177" s="61" t="str">
        <f>IFERROR(IF(Loan_Not_Paid*Values_Entered,Ending_Balance,""), "")</f>
        <v/>
      </c>
    </row>
    <row r="178" spans="2:8" x14ac:dyDescent="0.25">
      <c r="B178" s="59" t="str">
        <f>IFERROR(IF(Loan_Not_Paid*Values_Entered,Payment_Number,""), "")</f>
        <v/>
      </c>
      <c r="C178" s="60" t="str">
        <f>IFERROR(IF(Loan_Not_Paid*Values_Entered,Payment_Date,""), "")</f>
        <v/>
      </c>
      <c r="D178" s="61" t="str">
        <f>IFERROR(IF(Loan_Not_Paid*Values_Entered,Beginning_Balance,""), "")</f>
        <v/>
      </c>
      <c r="E178" s="61" t="str">
        <f>IFERROR(IF(Loan_Not_Paid*Values_Entered,Monthly_Payment,""), "")</f>
        <v/>
      </c>
      <c r="F178" s="61" t="str">
        <f>IFERROR(IF(Loan_Not_Paid*Values_Entered,Principal,""), "")</f>
        <v/>
      </c>
      <c r="G178" s="61" t="str">
        <f>IFERROR(IF(Loan_Not_Paid*Values_Entered,Interest,""), "")</f>
        <v/>
      </c>
      <c r="H178" s="61" t="str">
        <f>IFERROR(IF(Loan_Not_Paid*Values_Entered,Ending_Balance,""), "")</f>
        <v/>
      </c>
    </row>
    <row r="179" spans="2:8" x14ac:dyDescent="0.25">
      <c r="B179" s="59" t="str">
        <f>IFERROR(IF(Loan_Not_Paid*Values_Entered,Payment_Number,""), "")</f>
        <v/>
      </c>
      <c r="C179" s="60" t="str">
        <f>IFERROR(IF(Loan_Not_Paid*Values_Entered,Payment_Date,""), "")</f>
        <v/>
      </c>
      <c r="D179" s="61" t="str">
        <f>IFERROR(IF(Loan_Not_Paid*Values_Entered,Beginning_Balance,""), "")</f>
        <v/>
      </c>
      <c r="E179" s="61" t="str">
        <f>IFERROR(IF(Loan_Not_Paid*Values_Entered,Monthly_Payment,""), "")</f>
        <v/>
      </c>
      <c r="F179" s="61" t="str">
        <f>IFERROR(IF(Loan_Not_Paid*Values_Entered,Principal,""), "")</f>
        <v/>
      </c>
      <c r="G179" s="61" t="str">
        <f>IFERROR(IF(Loan_Not_Paid*Values_Entered,Interest,""), "")</f>
        <v/>
      </c>
      <c r="H179" s="61" t="str">
        <f>IFERROR(IF(Loan_Not_Paid*Values_Entered,Ending_Balance,""), "")</f>
        <v/>
      </c>
    </row>
    <row r="180" spans="2:8" x14ac:dyDescent="0.25">
      <c r="B180" s="59" t="str">
        <f>IFERROR(IF(Loan_Not_Paid*Values_Entered,Payment_Number,""), "")</f>
        <v/>
      </c>
      <c r="C180" s="60" t="str">
        <f>IFERROR(IF(Loan_Not_Paid*Values_Entered,Payment_Date,""), "")</f>
        <v/>
      </c>
      <c r="D180" s="61" t="str">
        <f>IFERROR(IF(Loan_Not_Paid*Values_Entered,Beginning_Balance,""), "")</f>
        <v/>
      </c>
      <c r="E180" s="61" t="str">
        <f>IFERROR(IF(Loan_Not_Paid*Values_Entered,Monthly_Payment,""), "")</f>
        <v/>
      </c>
      <c r="F180" s="61" t="str">
        <f>IFERROR(IF(Loan_Not_Paid*Values_Entered,Principal,""), "")</f>
        <v/>
      </c>
      <c r="G180" s="61" t="str">
        <f>IFERROR(IF(Loan_Not_Paid*Values_Entered,Interest,""), "")</f>
        <v/>
      </c>
      <c r="H180" s="61" t="str">
        <f>IFERROR(IF(Loan_Not_Paid*Values_Entered,Ending_Balance,""), "")</f>
        <v/>
      </c>
    </row>
    <row r="181" spans="2:8" x14ac:dyDescent="0.25">
      <c r="B181" s="59" t="str">
        <f>IFERROR(IF(Loan_Not_Paid*Values_Entered,Payment_Number,""), "")</f>
        <v/>
      </c>
      <c r="C181" s="60" t="str">
        <f>IFERROR(IF(Loan_Not_Paid*Values_Entered,Payment_Date,""), "")</f>
        <v/>
      </c>
      <c r="D181" s="61" t="str">
        <f>IFERROR(IF(Loan_Not_Paid*Values_Entered,Beginning_Balance,""), "")</f>
        <v/>
      </c>
      <c r="E181" s="61" t="str">
        <f>IFERROR(IF(Loan_Not_Paid*Values_Entered,Monthly_Payment,""), "")</f>
        <v/>
      </c>
      <c r="F181" s="61" t="str">
        <f>IFERROR(IF(Loan_Not_Paid*Values_Entered,Principal,""), "")</f>
        <v/>
      </c>
      <c r="G181" s="61" t="str">
        <f>IFERROR(IF(Loan_Not_Paid*Values_Entered,Interest,""), "")</f>
        <v/>
      </c>
      <c r="H181" s="61" t="str">
        <f>IFERROR(IF(Loan_Not_Paid*Values_Entered,Ending_Balance,""), "")</f>
        <v/>
      </c>
    </row>
    <row r="182" spans="2:8" x14ac:dyDescent="0.25">
      <c r="B182" s="59" t="str">
        <f>IFERROR(IF(Loan_Not_Paid*Values_Entered,Payment_Number,""), "")</f>
        <v/>
      </c>
      <c r="C182" s="60" t="str">
        <f>IFERROR(IF(Loan_Not_Paid*Values_Entered,Payment_Date,""), "")</f>
        <v/>
      </c>
      <c r="D182" s="61" t="str">
        <f>IFERROR(IF(Loan_Not_Paid*Values_Entered,Beginning_Balance,""), "")</f>
        <v/>
      </c>
      <c r="E182" s="61" t="str">
        <f>IFERROR(IF(Loan_Not_Paid*Values_Entered,Monthly_Payment,""), "")</f>
        <v/>
      </c>
      <c r="F182" s="61" t="str">
        <f>IFERROR(IF(Loan_Not_Paid*Values_Entered,Principal,""), "")</f>
        <v/>
      </c>
      <c r="G182" s="61" t="str">
        <f>IFERROR(IF(Loan_Not_Paid*Values_Entered,Interest,""), "")</f>
        <v/>
      </c>
      <c r="H182" s="61" t="str">
        <f>IFERROR(IF(Loan_Not_Paid*Values_Entered,Ending_Balance,""), "")</f>
        <v/>
      </c>
    </row>
    <row r="183" spans="2:8" x14ac:dyDescent="0.25">
      <c r="B183" s="59" t="str">
        <f>IFERROR(IF(Loan_Not_Paid*Values_Entered,Payment_Number,""), "")</f>
        <v/>
      </c>
      <c r="C183" s="60" t="str">
        <f>IFERROR(IF(Loan_Not_Paid*Values_Entered,Payment_Date,""), "")</f>
        <v/>
      </c>
      <c r="D183" s="61" t="str">
        <f>IFERROR(IF(Loan_Not_Paid*Values_Entered,Beginning_Balance,""), "")</f>
        <v/>
      </c>
      <c r="E183" s="61" t="str">
        <f>IFERROR(IF(Loan_Not_Paid*Values_Entered,Monthly_Payment,""), "")</f>
        <v/>
      </c>
      <c r="F183" s="61" t="str">
        <f>IFERROR(IF(Loan_Not_Paid*Values_Entered,Principal,""), "")</f>
        <v/>
      </c>
      <c r="G183" s="61" t="str">
        <f>IFERROR(IF(Loan_Not_Paid*Values_Entered,Interest,""), "")</f>
        <v/>
      </c>
      <c r="H183" s="61" t="str">
        <f>IFERROR(IF(Loan_Not_Paid*Values_Entered,Ending_Balance,""), "")</f>
        <v/>
      </c>
    </row>
    <row r="184" spans="2:8" x14ac:dyDescent="0.25">
      <c r="B184" s="59" t="str">
        <f>IFERROR(IF(Loan_Not_Paid*Values_Entered,Payment_Number,""), "")</f>
        <v/>
      </c>
      <c r="C184" s="60" t="str">
        <f>IFERROR(IF(Loan_Not_Paid*Values_Entered,Payment_Date,""), "")</f>
        <v/>
      </c>
      <c r="D184" s="61" t="str">
        <f>IFERROR(IF(Loan_Not_Paid*Values_Entered,Beginning_Balance,""), "")</f>
        <v/>
      </c>
      <c r="E184" s="61" t="str">
        <f>IFERROR(IF(Loan_Not_Paid*Values_Entered,Monthly_Payment,""), "")</f>
        <v/>
      </c>
      <c r="F184" s="61" t="str">
        <f>IFERROR(IF(Loan_Not_Paid*Values_Entered,Principal,""), "")</f>
        <v/>
      </c>
      <c r="G184" s="61" t="str">
        <f>IFERROR(IF(Loan_Not_Paid*Values_Entered,Interest,""), "")</f>
        <v/>
      </c>
      <c r="H184" s="61" t="str">
        <f>IFERROR(IF(Loan_Not_Paid*Values_Entered,Ending_Balance,""), "")</f>
        <v/>
      </c>
    </row>
    <row r="185" spans="2:8" x14ac:dyDescent="0.25">
      <c r="B185" s="59" t="str">
        <f>IFERROR(IF(Loan_Not_Paid*Values_Entered,Payment_Number,""), "")</f>
        <v/>
      </c>
      <c r="C185" s="60" t="str">
        <f>IFERROR(IF(Loan_Not_Paid*Values_Entered,Payment_Date,""), "")</f>
        <v/>
      </c>
      <c r="D185" s="61" t="str">
        <f>IFERROR(IF(Loan_Not_Paid*Values_Entered,Beginning_Balance,""), "")</f>
        <v/>
      </c>
      <c r="E185" s="61" t="str">
        <f>IFERROR(IF(Loan_Not_Paid*Values_Entered,Monthly_Payment,""), "")</f>
        <v/>
      </c>
      <c r="F185" s="61" t="str">
        <f>IFERROR(IF(Loan_Not_Paid*Values_Entered,Principal,""), "")</f>
        <v/>
      </c>
      <c r="G185" s="61" t="str">
        <f>IFERROR(IF(Loan_Not_Paid*Values_Entered,Interest,""), "")</f>
        <v/>
      </c>
      <c r="H185" s="61" t="str">
        <f>IFERROR(IF(Loan_Not_Paid*Values_Entered,Ending_Balance,""), "")</f>
        <v/>
      </c>
    </row>
    <row r="186" spans="2:8" x14ac:dyDescent="0.25">
      <c r="B186" s="59" t="str">
        <f>IFERROR(IF(Loan_Not_Paid*Values_Entered,Payment_Number,""), "")</f>
        <v/>
      </c>
      <c r="C186" s="60" t="str">
        <f>IFERROR(IF(Loan_Not_Paid*Values_Entered,Payment_Date,""), "")</f>
        <v/>
      </c>
      <c r="D186" s="61" t="str">
        <f>IFERROR(IF(Loan_Not_Paid*Values_Entered,Beginning_Balance,""), "")</f>
        <v/>
      </c>
      <c r="E186" s="61" t="str">
        <f>IFERROR(IF(Loan_Not_Paid*Values_Entered,Monthly_Payment,""), "")</f>
        <v/>
      </c>
      <c r="F186" s="61" t="str">
        <f>IFERROR(IF(Loan_Not_Paid*Values_Entered,Principal,""), "")</f>
        <v/>
      </c>
      <c r="G186" s="61" t="str">
        <f>IFERROR(IF(Loan_Not_Paid*Values_Entered,Interest,""), "")</f>
        <v/>
      </c>
      <c r="H186" s="61" t="str">
        <f>IFERROR(IF(Loan_Not_Paid*Values_Entered,Ending_Balance,""), "")</f>
        <v/>
      </c>
    </row>
    <row r="187" spans="2:8" x14ac:dyDescent="0.25">
      <c r="B187" s="59" t="str">
        <f>IFERROR(IF(Loan_Not_Paid*Values_Entered,Payment_Number,""), "")</f>
        <v/>
      </c>
      <c r="C187" s="60" t="str">
        <f>IFERROR(IF(Loan_Not_Paid*Values_Entered,Payment_Date,""), "")</f>
        <v/>
      </c>
      <c r="D187" s="61" t="str">
        <f>IFERROR(IF(Loan_Not_Paid*Values_Entered,Beginning_Balance,""), "")</f>
        <v/>
      </c>
      <c r="E187" s="61" t="str">
        <f>IFERROR(IF(Loan_Not_Paid*Values_Entered,Monthly_Payment,""), "")</f>
        <v/>
      </c>
      <c r="F187" s="61" t="str">
        <f>IFERROR(IF(Loan_Not_Paid*Values_Entered,Principal,""), "")</f>
        <v/>
      </c>
      <c r="G187" s="61" t="str">
        <f>IFERROR(IF(Loan_Not_Paid*Values_Entered,Interest,""), "")</f>
        <v/>
      </c>
      <c r="H187" s="61" t="str">
        <f>IFERROR(IF(Loan_Not_Paid*Values_Entered,Ending_Balance,""), "")</f>
        <v/>
      </c>
    </row>
    <row r="188" spans="2:8" x14ac:dyDescent="0.25">
      <c r="B188" s="59" t="str">
        <f>IFERROR(IF(Loan_Not_Paid*Values_Entered,Payment_Number,""), "")</f>
        <v/>
      </c>
      <c r="C188" s="60" t="str">
        <f>IFERROR(IF(Loan_Not_Paid*Values_Entered,Payment_Date,""), "")</f>
        <v/>
      </c>
      <c r="D188" s="61" t="str">
        <f>IFERROR(IF(Loan_Not_Paid*Values_Entered,Beginning_Balance,""), "")</f>
        <v/>
      </c>
      <c r="E188" s="61" t="str">
        <f>IFERROR(IF(Loan_Not_Paid*Values_Entered,Monthly_Payment,""), "")</f>
        <v/>
      </c>
      <c r="F188" s="61" t="str">
        <f>IFERROR(IF(Loan_Not_Paid*Values_Entered,Principal,""), "")</f>
        <v/>
      </c>
      <c r="G188" s="61" t="str">
        <f>IFERROR(IF(Loan_Not_Paid*Values_Entered,Interest,""), "")</f>
        <v/>
      </c>
      <c r="H188" s="61" t="str">
        <f>IFERROR(IF(Loan_Not_Paid*Values_Entered,Ending_Balance,""), "")</f>
        <v/>
      </c>
    </row>
    <row r="189" spans="2:8" x14ac:dyDescent="0.25">
      <c r="B189" s="59" t="str">
        <f>IFERROR(IF(Loan_Not_Paid*Values_Entered,Payment_Number,""), "")</f>
        <v/>
      </c>
      <c r="C189" s="60" t="str">
        <f>IFERROR(IF(Loan_Not_Paid*Values_Entered,Payment_Date,""), "")</f>
        <v/>
      </c>
      <c r="D189" s="61" t="str">
        <f>IFERROR(IF(Loan_Not_Paid*Values_Entered,Beginning_Balance,""), "")</f>
        <v/>
      </c>
      <c r="E189" s="61" t="str">
        <f>IFERROR(IF(Loan_Not_Paid*Values_Entered,Monthly_Payment,""), "")</f>
        <v/>
      </c>
      <c r="F189" s="61" t="str">
        <f>IFERROR(IF(Loan_Not_Paid*Values_Entered,Principal,""), "")</f>
        <v/>
      </c>
      <c r="G189" s="61" t="str">
        <f>IFERROR(IF(Loan_Not_Paid*Values_Entered,Interest,""), "")</f>
        <v/>
      </c>
      <c r="H189" s="61" t="str">
        <f>IFERROR(IF(Loan_Not_Paid*Values_Entered,Ending_Balance,""), "")</f>
        <v/>
      </c>
    </row>
    <row r="190" spans="2:8" x14ac:dyDescent="0.25">
      <c r="B190" s="59" t="str">
        <f>IFERROR(IF(Loan_Not_Paid*Values_Entered,Payment_Number,""), "")</f>
        <v/>
      </c>
      <c r="C190" s="60" t="str">
        <f>IFERROR(IF(Loan_Not_Paid*Values_Entered,Payment_Date,""), "")</f>
        <v/>
      </c>
      <c r="D190" s="61" t="str">
        <f>IFERROR(IF(Loan_Not_Paid*Values_Entered,Beginning_Balance,""), "")</f>
        <v/>
      </c>
      <c r="E190" s="61" t="str">
        <f>IFERROR(IF(Loan_Not_Paid*Values_Entered,Monthly_Payment,""), "")</f>
        <v/>
      </c>
      <c r="F190" s="61" t="str">
        <f>IFERROR(IF(Loan_Not_Paid*Values_Entered,Principal,""), "")</f>
        <v/>
      </c>
      <c r="G190" s="61" t="str">
        <f>IFERROR(IF(Loan_Not_Paid*Values_Entered,Interest,""), "")</f>
        <v/>
      </c>
      <c r="H190" s="61" t="str">
        <f>IFERROR(IF(Loan_Not_Paid*Values_Entered,Ending_Balance,""), "")</f>
        <v/>
      </c>
    </row>
    <row r="191" spans="2:8" x14ac:dyDescent="0.25">
      <c r="B191" s="59" t="str">
        <f>IFERROR(IF(Loan_Not_Paid*Values_Entered,Payment_Number,""), "")</f>
        <v/>
      </c>
      <c r="C191" s="60" t="str">
        <f>IFERROR(IF(Loan_Not_Paid*Values_Entered,Payment_Date,""), "")</f>
        <v/>
      </c>
      <c r="D191" s="61" t="str">
        <f>IFERROR(IF(Loan_Not_Paid*Values_Entered,Beginning_Balance,""), "")</f>
        <v/>
      </c>
      <c r="E191" s="61" t="str">
        <f>IFERROR(IF(Loan_Not_Paid*Values_Entered,Monthly_Payment,""), "")</f>
        <v/>
      </c>
      <c r="F191" s="61" t="str">
        <f>IFERROR(IF(Loan_Not_Paid*Values_Entered,Principal,""), "")</f>
        <v/>
      </c>
      <c r="G191" s="61" t="str">
        <f>IFERROR(IF(Loan_Not_Paid*Values_Entered,Interest,""), "")</f>
        <v/>
      </c>
      <c r="H191" s="61" t="str">
        <f>IFERROR(IF(Loan_Not_Paid*Values_Entered,Ending_Balance,""), "")</f>
        <v/>
      </c>
    </row>
    <row r="192" spans="2:8" x14ac:dyDescent="0.25">
      <c r="B192" s="59" t="str">
        <f>IFERROR(IF(Loan_Not_Paid*Values_Entered,Payment_Number,""), "")</f>
        <v/>
      </c>
      <c r="C192" s="60" t="str">
        <f>IFERROR(IF(Loan_Not_Paid*Values_Entered,Payment_Date,""), "")</f>
        <v/>
      </c>
      <c r="D192" s="61" t="str">
        <f>IFERROR(IF(Loan_Not_Paid*Values_Entered,Beginning_Balance,""), "")</f>
        <v/>
      </c>
      <c r="E192" s="61" t="str">
        <f>IFERROR(IF(Loan_Not_Paid*Values_Entered,Monthly_Payment,""), "")</f>
        <v/>
      </c>
      <c r="F192" s="61" t="str">
        <f>IFERROR(IF(Loan_Not_Paid*Values_Entered,Principal,""), "")</f>
        <v/>
      </c>
      <c r="G192" s="61" t="str">
        <f>IFERROR(IF(Loan_Not_Paid*Values_Entered,Interest,""), "")</f>
        <v/>
      </c>
      <c r="H192" s="61" t="str">
        <f>IFERROR(IF(Loan_Not_Paid*Values_Entered,Ending_Balance,""), "")</f>
        <v/>
      </c>
    </row>
    <row r="193" spans="2:8" x14ac:dyDescent="0.25">
      <c r="B193" s="59" t="str">
        <f>IFERROR(IF(Loan_Not_Paid*Values_Entered,Payment_Number,""), "")</f>
        <v/>
      </c>
      <c r="C193" s="60" t="str">
        <f>IFERROR(IF(Loan_Not_Paid*Values_Entered,Payment_Date,""), "")</f>
        <v/>
      </c>
      <c r="D193" s="61" t="str">
        <f>IFERROR(IF(Loan_Not_Paid*Values_Entered,Beginning_Balance,""), "")</f>
        <v/>
      </c>
      <c r="E193" s="61" t="str">
        <f>IFERROR(IF(Loan_Not_Paid*Values_Entered,Monthly_Payment,""), "")</f>
        <v/>
      </c>
      <c r="F193" s="61" t="str">
        <f>IFERROR(IF(Loan_Not_Paid*Values_Entered,Principal,""), "")</f>
        <v/>
      </c>
      <c r="G193" s="61" t="str">
        <f>IFERROR(IF(Loan_Not_Paid*Values_Entered,Interest,""), "")</f>
        <v/>
      </c>
      <c r="H193" s="61" t="str">
        <f>IFERROR(IF(Loan_Not_Paid*Values_Entered,Ending_Balance,""), "")</f>
        <v/>
      </c>
    </row>
    <row r="194" spans="2:8" x14ac:dyDescent="0.25">
      <c r="B194" s="59" t="str">
        <f>IFERROR(IF(Loan_Not_Paid*Values_Entered,Payment_Number,""), "")</f>
        <v/>
      </c>
      <c r="C194" s="60" t="str">
        <f>IFERROR(IF(Loan_Not_Paid*Values_Entered,Payment_Date,""), "")</f>
        <v/>
      </c>
      <c r="D194" s="61" t="str">
        <f>IFERROR(IF(Loan_Not_Paid*Values_Entered,Beginning_Balance,""), "")</f>
        <v/>
      </c>
      <c r="E194" s="61" t="str">
        <f>IFERROR(IF(Loan_Not_Paid*Values_Entered,Monthly_Payment,""), "")</f>
        <v/>
      </c>
      <c r="F194" s="61" t="str">
        <f>IFERROR(IF(Loan_Not_Paid*Values_Entered,Principal,""), "")</f>
        <v/>
      </c>
      <c r="G194" s="61" t="str">
        <f>IFERROR(IF(Loan_Not_Paid*Values_Entered,Interest,""), "")</f>
        <v/>
      </c>
      <c r="H194" s="61" t="str">
        <f>IFERROR(IF(Loan_Not_Paid*Values_Entered,Ending_Balance,""), "")</f>
        <v/>
      </c>
    </row>
    <row r="195" spans="2:8" x14ac:dyDescent="0.25">
      <c r="B195" s="59" t="str">
        <f>IFERROR(IF(Loan_Not_Paid*Values_Entered,Payment_Number,""), "")</f>
        <v/>
      </c>
      <c r="C195" s="60" t="str">
        <f>IFERROR(IF(Loan_Not_Paid*Values_Entered,Payment_Date,""), "")</f>
        <v/>
      </c>
      <c r="D195" s="61" t="str">
        <f>IFERROR(IF(Loan_Not_Paid*Values_Entered,Beginning_Balance,""), "")</f>
        <v/>
      </c>
      <c r="E195" s="61" t="str">
        <f>IFERROR(IF(Loan_Not_Paid*Values_Entered,Monthly_Payment,""), "")</f>
        <v/>
      </c>
      <c r="F195" s="61" t="str">
        <f>IFERROR(IF(Loan_Not_Paid*Values_Entered,Principal,""), "")</f>
        <v/>
      </c>
      <c r="G195" s="61" t="str">
        <f>IFERROR(IF(Loan_Not_Paid*Values_Entered,Interest,""), "")</f>
        <v/>
      </c>
      <c r="H195" s="61" t="str">
        <f>IFERROR(IF(Loan_Not_Paid*Values_Entered,Ending_Balance,""), "")</f>
        <v/>
      </c>
    </row>
    <row r="196" spans="2:8" x14ac:dyDescent="0.25">
      <c r="B196" s="59" t="str">
        <f>IFERROR(IF(Loan_Not_Paid*Values_Entered,Payment_Number,""), "")</f>
        <v/>
      </c>
      <c r="C196" s="60" t="str">
        <f>IFERROR(IF(Loan_Not_Paid*Values_Entered,Payment_Date,""), "")</f>
        <v/>
      </c>
      <c r="D196" s="61" t="str">
        <f>IFERROR(IF(Loan_Not_Paid*Values_Entered,Beginning_Balance,""), "")</f>
        <v/>
      </c>
      <c r="E196" s="61" t="str">
        <f>IFERROR(IF(Loan_Not_Paid*Values_Entered,Monthly_Payment,""), "")</f>
        <v/>
      </c>
      <c r="F196" s="61" t="str">
        <f>IFERROR(IF(Loan_Not_Paid*Values_Entered,Principal,""), "")</f>
        <v/>
      </c>
      <c r="G196" s="61" t="str">
        <f>IFERROR(IF(Loan_Not_Paid*Values_Entered,Interest,""), "")</f>
        <v/>
      </c>
      <c r="H196" s="61" t="str">
        <f>IFERROR(IF(Loan_Not_Paid*Values_Entered,Ending_Balance,""), "")</f>
        <v/>
      </c>
    </row>
    <row r="197" spans="2:8" x14ac:dyDescent="0.25">
      <c r="B197" s="59" t="str">
        <f>IFERROR(IF(Loan_Not_Paid*Values_Entered,Payment_Number,""), "")</f>
        <v/>
      </c>
      <c r="C197" s="60" t="str">
        <f>IFERROR(IF(Loan_Not_Paid*Values_Entered,Payment_Date,""), "")</f>
        <v/>
      </c>
      <c r="D197" s="61" t="str">
        <f>IFERROR(IF(Loan_Not_Paid*Values_Entered,Beginning_Balance,""), "")</f>
        <v/>
      </c>
      <c r="E197" s="61" t="str">
        <f>IFERROR(IF(Loan_Not_Paid*Values_Entered,Monthly_Payment,""), "")</f>
        <v/>
      </c>
      <c r="F197" s="61" t="str">
        <f>IFERROR(IF(Loan_Not_Paid*Values_Entered,Principal,""), "")</f>
        <v/>
      </c>
      <c r="G197" s="61" t="str">
        <f>IFERROR(IF(Loan_Not_Paid*Values_Entered,Interest,""), "")</f>
        <v/>
      </c>
      <c r="H197" s="61" t="str">
        <f>IFERROR(IF(Loan_Not_Paid*Values_Entered,Ending_Balance,""), "")</f>
        <v/>
      </c>
    </row>
    <row r="198" spans="2:8" x14ac:dyDescent="0.25">
      <c r="B198" s="59" t="str">
        <f>IFERROR(IF(Loan_Not_Paid*Values_Entered,Payment_Number,""), "")</f>
        <v/>
      </c>
      <c r="C198" s="60" t="str">
        <f>IFERROR(IF(Loan_Not_Paid*Values_Entered,Payment_Date,""), "")</f>
        <v/>
      </c>
      <c r="D198" s="61" t="str">
        <f>IFERROR(IF(Loan_Not_Paid*Values_Entered,Beginning_Balance,""), "")</f>
        <v/>
      </c>
      <c r="E198" s="61" t="str">
        <f>IFERROR(IF(Loan_Not_Paid*Values_Entered,Monthly_Payment,""), "")</f>
        <v/>
      </c>
      <c r="F198" s="61" t="str">
        <f>IFERROR(IF(Loan_Not_Paid*Values_Entered,Principal,""), "")</f>
        <v/>
      </c>
      <c r="G198" s="61" t="str">
        <f>IFERROR(IF(Loan_Not_Paid*Values_Entered,Interest,""), "")</f>
        <v/>
      </c>
      <c r="H198" s="61" t="str">
        <f>IFERROR(IF(Loan_Not_Paid*Values_Entered,Ending_Balance,""), "")</f>
        <v/>
      </c>
    </row>
    <row r="199" spans="2:8" x14ac:dyDescent="0.25">
      <c r="B199" s="59" t="str">
        <f>IFERROR(IF(Loan_Not_Paid*Values_Entered,Payment_Number,""), "")</f>
        <v/>
      </c>
      <c r="C199" s="60" t="str">
        <f>IFERROR(IF(Loan_Not_Paid*Values_Entered,Payment_Date,""), "")</f>
        <v/>
      </c>
      <c r="D199" s="61" t="str">
        <f>IFERROR(IF(Loan_Not_Paid*Values_Entered,Beginning_Balance,""), "")</f>
        <v/>
      </c>
      <c r="E199" s="61" t="str">
        <f>IFERROR(IF(Loan_Not_Paid*Values_Entered,Monthly_Payment,""), "")</f>
        <v/>
      </c>
      <c r="F199" s="61" t="str">
        <f>IFERROR(IF(Loan_Not_Paid*Values_Entered,Principal,""), "")</f>
        <v/>
      </c>
      <c r="G199" s="61" t="str">
        <f>IFERROR(IF(Loan_Not_Paid*Values_Entered,Interest,""), "")</f>
        <v/>
      </c>
      <c r="H199" s="61" t="str">
        <f>IFERROR(IF(Loan_Not_Paid*Values_Entered,Ending_Balance,""), "")</f>
        <v/>
      </c>
    </row>
    <row r="200" spans="2:8" x14ac:dyDescent="0.25">
      <c r="B200" s="59" t="str">
        <f>IFERROR(IF(Loan_Not_Paid*Values_Entered,Payment_Number,""), "")</f>
        <v/>
      </c>
      <c r="C200" s="60" t="str">
        <f>IFERROR(IF(Loan_Not_Paid*Values_Entered,Payment_Date,""), "")</f>
        <v/>
      </c>
      <c r="D200" s="61" t="str">
        <f>IFERROR(IF(Loan_Not_Paid*Values_Entered,Beginning_Balance,""), "")</f>
        <v/>
      </c>
      <c r="E200" s="61" t="str">
        <f>IFERROR(IF(Loan_Not_Paid*Values_Entered,Monthly_Payment,""), "")</f>
        <v/>
      </c>
      <c r="F200" s="61" t="str">
        <f>IFERROR(IF(Loan_Not_Paid*Values_Entered,Principal,""), "")</f>
        <v/>
      </c>
      <c r="G200" s="61" t="str">
        <f>IFERROR(IF(Loan_Not_Paid*Values_Entered,Interest,""), "")</f>
        <v/>
      </c>
      <c r="H200" s="61" t="str">
        <f>IFERROR(IF(Loan_Not_Paid*Values_Entered,Ending_Balance,""), "")</f>
        <v/>
      </c>
    </row>
    <row r="201" spans="2:8" x14ac:dyDescent="0.25">
      <c r="B201" s="59" t="str">
        <f>IFERROR(IF(Loan_Not_Paid*Values_Entered,Payment_Number,""), "")</f>
        <v/>
      </c>
      <c r="C201" s="60" t="str">
        <f>IFERROR(IF(Loan_Not_Paid*Values_Entered,Payment_Date,""), "")</f>
        <v/>
      </c>
      <c r="D201" s="61" t="str">
        <f>IFERROR(IF(Loan_Not_Paid*Values_Entered,Beginning_Balance,""), "")</f>
        <v/>
      </c>
      <c r="E201" s="61" t="str">
        <f>IFERROR(IF(Loan_Not_Paid*Values_Entered,Monthly_Payment,""), "")</f>
        <v/>
      </c>
      <c r="F201" s="61" t="str">
        <f>IFERROR(IF(Loan_Not_Paid*Values_Entered,Principal,""), "")</f>
        <v/>
      </c>
      <c r="G201" s="61" t="str">
        <f>IFERROR(IF(Loan_Not_Paid*Values_Entered,Interest,""), "")</f>
        <v/>
      </c>
      <c r="H201" s="61" t="str">
        <f>IFERROR(IF(Loan_Not_Paid*Values_Entered,Ending_Balance,""), "")</f>
        <v/>
      </c>
    </row>
    <row r="202" spans="2:8" x14ac:dyDescent="0.25">
      <c r="B202" s="59" t="str">
        <f>IFERROR(IF(Loan_Not_Paid*Values_Entered,Payment_Number,""), "")</f>
        <v/>
      </c>
      <c r="C202" s="60" t="str">
        <f>IFERROR(IF(Loan_Not_Paid*Values_Entered,Payment_Date,""), "")</f>
        <v/>
      </c>
      <c r="D202" s="61" t="str">
        <f>IFERROR(IF(Loan_Not_Paid*Values_Entered,Beginning_Balance,""), "")</f>
        <v/>
      </c>
      <c r="E202" s="61" t="str">
        <f>IFERROR(IF(Loan_Not_Paid*Values_Entered,Monthly_Payment,""), "")</f>
        <v/>
      </c>
      <c r="F202" s="61" t="str">
        <f>IFERROR(IF(Loan_Not_Paid*Values_Entered,Principal,""), "")</f>
        <v/>
      </c>
      <c r="G202" s="61" t="str">
        <f>IFERROR(IF(Loan_Not_Paid*Values_Entered,Interest,""), "")</f>
        <v/>
      </c>
      <c r="H202" s="61" t="str">
        <f>IFERROR(IF(Loan_Not_Paid*Values_Entered,Ending_Balance,""), "")</f>
        <v/>
      </c>
    </row>
    <row r="203" spans="2:8" x14ac:dyDescent="0.25">
      <c r="B203" s="59" t="str">
        <f>IFERROR(IF(Loan_Not_Paid*Values_Entered,Payment_Number,""), "")</f>
        <v/>
      </c>
      <c r="C203" s="60" t="str">
        <f>IFERROR(IF(Loan_Not_Paid*Values_Entered,Payment_Date,""), "")</f>
        <v/>
      </c>
      <c r="D203" s="61" t="str">
        <f>IFERROR(IF(Loan_Not_Paid*Values_Entered,Beginning_Balance,""), "")</f>
        <v/>
      </c>
      <c r="E203" s="61" t="str">
        <f>IFERROR(IF(Loan_Not_Paid*Values_Entered,Monthly_Payment,""), "")</f>
        <v/>
      </c>
      <c r="F203" s="61" t="str">
        <f>IFERROR(IF(Loan_Not_Paid*Values_Entered,Principal,""), "")</f>
        <v/>
      </c>
      <c r="G203" s="61" t="str">
        <f>IFERROR(IF(Loan_Not_Paid*Values_Entered,Interest,""), "")</f>
        <v/>
      </c>
      <c r="H203" s="61" t="str">
        <f>IFERROR(IF(Loan_Not_Paid*Values_Entered,Ending_Balance,""), "")</f>
        <v/>
      </c>
    </row>
    <row r="204" spans="2:8" x14ac:dyDescent="0.25">
      <c r="B204" s="59" t="str">
        <f>IFERROR(IF(Loan_Not_Paid*Values_Entered,Payment_Number,""), "")</f>
        <v/>
      </c>
      <c r="C204" s="60" t="str">
        <f>IFERROR(IF(Loan_Not_Paid*Values_Entered,Payment_Date,""), "")</f>
        <v/>
      </c>
      <c r="D204" s="61" t="str">
        <f>IFERROR(IF(Loan_Not_Paid*Values_Entered,Beginning_Balance,""), "")</f>
        <v/>
      </c>
      <c r="E204" s="61" t="str">
        <f>IFERROR(IF(Loan_Not_Paid*Values_Entered,Monthly_Payment,""), "")</f>
        <v/>
      </c>
      <c r="F204" s="61" t="str">
        <f>IFERROR(IF(Loan_Not_Paid*Values_Entered,Principal,""), "")</f>
        <v/>
      </c>
      <c r="G204" s="61" t="str">
        <f>IFERROR(IF(Loan_Not_Paid*Values_Entered,Interest,""), "")</f>
        <v/>
      </c>
      <c r="H204" s="61" t="str">
        <f>IFERROR(IF(Loan_Not_Paid*Values_Entered,Ending_Balance,""), "")</f>
        <v/>
      </c>
    </row>
    <row r="205" spans="2:8" x14ac:dyDescent="0.25">
      <c r="B205" s="59" t="str">
        <f>IFERROR(IF(Loan_Not_Paid*Values_Entered,Payment_Number,""), "")</f>
        <v/>
      </c>
      <c r="C205" s="60" t="str">
        <f>IFERROR(IF(Loan_Not_Paid*Values_Entered,Payment_Date,""), "")</f>
        <v/>
      </c>
      <c r="D205" s="61" t="str">
        <f>IFERROR(IF(Loan_Not_Paid*Values_Entered,Beginning_Balance,""), "")</f>
        <v/>
      </c>
      <c r="E205" s="61" t="str">
        <f>IFERROR(IF(Loan_Not_Paid*Values_Entered,Monthly_Payment,""), "")</f>
        <v/>
      </c>
      <c r="F205" s="61" t="str">
        <f>IFERROR(IF(Loan_Not_Paid*Values_Entered,Principal,""), "")</f>
        <v/>
      </c>
      <c r="G205" s="61" t="str">
        <f>IFERROR(IF(Loan_Not_Paid*Values_Entered,Interest,""), "")</f>
        <v/>
      </c>
      <c r="H205" s="61" t="str">
        <f>IFERROR(IF(Loan_Not_Paid*Values_Entered,Ending_Balance,""), "")</f>
        <v/>
      </c>
    </row>
    <row r="206" spans="2:8" x14ac:dyDescent="0.25">
      <c r="B206" s="59" t="str">
        <f>IFERROR(IF(Loan_Not_Paid*Values_Entered,Payment_Number,""), "")</f>
        <v/>
      </c>
      <c r="C206" s="60" t="str">
        <f>IFERROR(IF(Loan_Not_Paid*Values_Entered,Payment_Date,""), "")</f>
        <v/>
      </c>
      <c r="D206" s="61" t="str">
        <f>IFERROR(IF(Loan_Not_Paid*Values_Entered,Beginning_Balance,""), "")</f>
        <v/>
      </c>
      <c r="E206" s="61" t="str">
        <f>IFERROR(IF(Loan_Not_Paid*Values_Entered,Monthly_Payment,""), "")</f>
        <v/>
      </c>
      <c r="F206" s="61" t="str">
        <f>IFERROR(IF(Loan_Not_Paid*Values_Entered,Principal,""), "")</f>
        <v/>
      </c>
      <c r="G206" s="61" t="str">
        <f>IFERROR(IF(Loan_Not_Paid*Values_Entered,Interest,""), "")</f>
        <v/>
      </c>
      <c r="H206" s="61" t="str">
        <f>IFERROR(IF(Loan_Not_Paid*Values_Entered,Ending_Balance,""), "")</f>
        <v/>
      </c>
    </row>
    <row r="207" spans="2:8" x14ac:dyDescent="0.25">
      <c r="B207" s="59" t="str">
        <f>IFERROR(IF(Loan_Not_Paid*Values_Entered,Payment_Number,""), "")</f>
        <v/>
      </c>
      <c r="C207" s="60" t="str">
        <f>IFERROR(IF(Loan_Not_Paid*Values_Entered,Payment_Date,""), "")</f>
        <v/>
      </c>
      <c r="D207" s="61" t="str">
        <f>IFERROR(IF(Loan_Not_Paid*Values_Entered,Beginning_Balance,""), "")</f>
        <v/>
      </c>
      <c r="E207" s="61" t="str">
        <f>IFERROR(IF(Loan_Not_Paid*Values_Entered,Monthly_Payment,""), "")</f>
        <v/>
      </c>
      <c r="F207" s="61" t="str">
        <f>IFERROR(IF(Loan_Not_Paid*Values_Entered,Principal,""), "")</f>
        <v/>
      </c>
      <c r="G207" s="61" t="str">
        <f>IFERROR(IF(Loan_Not_Paid*Values_Entered,Interest,""), "")</f>
        <v/>
      </c>
      <c r="H207" s="61" t="str">
        <f>IFERROR(IF(Loan_Not_Paid*Values_Entered,Ending_Balance,""), "")</f>
        <v/>
      </c>
    </row>
    <row r="208" spans="2:8" x14ac:dyDescent="0.25">
      <c r="B208" s="59" t="str">
        <f>IFERROR(IF(Loan_Not_Paid*Values_Entered,Payment_Number,""), "")</f>
        <v/>
      </c>
      <c r="C208" s="60" t="str">
        <f>IFERROR(IF(Loan_Not_Paid*Values_Entered,Payment_Date,""), "")</f>
        <v/>
      </c>
      <c r="D208" s="61" t="str">
        <f>IFERROR(IF(Loan_Not_Paid*Values_Entered,Beginning_Balance,""), "")</f>
        <v/>
      </c>
      <c r="E208" s="61" t="str">
        <f>IFERROR(IF(Loan_Not_Paid*Values_Entered,Monthly_Payment,""), "")</f>
        <v/>
      </c>
      <c r="F208" s="61" t="str">
        <f>IFERROR(IF(Loan_Not_Paid*Values_Entered,Principal,""), "")</f>
        <v/>
      </c>
      <c r="G208" s="61" t="str">
        <f>IFERROR(IF(Loan_Not_Paid*Values_Entered,Interest,""), "")</f>
        <v/>
      </c>
      <c r="H208" s="61" t="str">
        <f>IFERROR(IF(Loan_Not_Paid*Values_Entered,Ending_Balance,""), "")</f>
        <v/>
      </c>
    </row>
    <row r="209" spans="2:8" x14ac:dyDescent="0.25">
      <c r="B209" s="59" t="str">
        <f>IFERROR(IF(Loan_Not_Paid*Values_Entered,Payment_Number,""), "")</f>
        <v/>
      </c>
      <c r="C209" s="60" t="str">
        <f>IFERROR(IF(Loan_Not_Paid*Values_Entered,Payment_Date,""), "")</f>
        <v/>
      </c>
      <c r="D209" s="61" t="str">
        <f>IFERROR(IF(Loan_Not_Paid*Values_Entered,Beginning_Balance,""), "")</f>
        <v/>
      </c>
      <c r="E209" s="61" t="str">
        <f>IFERROR(IF(Loan_Not_Paid*Values_Entered,Monthly_Payment,""), "")</f>
        <v/>
      </c>
      <c r="F209" s="61" t="str">
        <f>IFERROR(IF(Loan_Not_Paid*Values_Entered,Principal,""), "")</f>
        <v/>
      </c>
      <c r="G209" s="61" t="str">
        <f>IFERROR(IF(Loan_Not_Paid*Values_Entered,Interest,""), "")</f>
        <v/>
      </c>
      <c r="H209" s="61" t="str">
        <f>IFERROR(IF(Loan_Not_Paid*Values_Entered,Ending_Balance,""), "")</f>
        <v/>
      </c>
    </row>
    <row r="210" spans="2:8" x14ac:dyDescent="0.25">
      <c r="B210" s="59" t="str">
        <f>IFERROR(IF(Loan_Not_Paid*Values_Entered,Payment_Number,""), "")</f>
        <v/>
      </c>
      <c r="C210" s="60" t="str">
        <f>IFERROR(IF(Loan_Not_Paid*Values_Entered,Payment_Date,""), "")</f>
        <v/>
      </c>
      <c r="D210" s="61" t="str">
        <f>IFERROR(IF(Loan_Not_Paid*Values_Entered,Beginning_Balance,""), "")</f>
        <v/>
      </c>
      <c r="E210" s="61" t="str">
        <f>IFERROR(IF(Loan_Not_Paid*Values_Entered,Monthly_Payment,""), "")</f>
        <v/>
      </c>
      <c r="F210" s="61" t="str">
        <f>IFERROR(IF(Loan_Not_Paid*Values_Entered,Principal,""), "")</f>
        <v/>
      </c>
      <c r="G210" s="61" t="str">
        <f>IFERROR(IF(Loan_Not_Paid*Values_Entered,Interest,""), "")</f>
        <v/>
      </c>
      <c r="H210" s="61" t="str">
        <f>IFERROR(IF(Loan_Not_Paid*Values_Entered,Ending_Balance,""), "")</f>
        <v/>
      </c>
    </row>
    <row r="211" spans="2:8" x14ac:dyDescent="0.25">
      <c r="B211" s="59" t="str">
        <f>IFERROR(IF(Loan_Not_Paid*Values_Entered,Payment_Number,""), "")</f>
        <v/>
      </c>
      <c r="C211" s="60" t="str">
        <f>IFERROR(IF(Loan_Not_Paid*Values_Entered,Payment_Date,""), "")</f>
        <v/>
      </c>
      <c r="D211" s="61" t="str">
        <f>IFERROR(IF(Loan_Not_Paid*Values_Entered,Beginning_Balance,""), "")</f>
        <v/>
      </c>
      <c r="E211" s="61" t="str">
        <f>IFERROR(IF(Loan_Not_Paid*Values_Entered,Monthly_Payment,""), "")</f>
        <v/>
      </c>
      <c r="F211" s="61" t="str">
        <f>IFERROR(IF(Loan_Not_Paid*Values_Entered,Principal,""), "")</f>
        <v/>
      </c>
      <c r="G211" s="61" t="str">
        <f>IFERROR(IF(Loan_Not_Paid*Values_Entered,Interest,""), "")</f>
        <v/>
      </c>
      <c r="H211" s="61" t="str">
        <f>IFERROR(IF(Loan_Not_Paid*Values_Entered,Ending_Balance,""), "")</f>
        <v/>
      </c>
    </row>
    <row r="212" spans="2:8" x14ac:dyDescent="0.25">
      <c r="B212" s="59" t="str">
        <f>IFERROR(IF(Loan_Not_Paid*Values_Entered,Payment_Number,""), "")</f>
        <v/>
      </c>
      <c r="C212" s="60" t="str">
        <f>IFERROR(IF(Loan_Not_Paid*Values_Entered,Payment_Date,""), "")</f>
        <v/>
      </c>
      <c r="D212" s="61" t="str">
        <f>IFERROR(IF(Loan_Not_Paid*Values_Entered,Beginning_Balance,""), "")</f>
        <v/>
      </c>
      <c r="E212" s="61" t="str">
        <f>IFERROR(IF(Loan_Not_Paid*Values_Entered,Monthly_Payment,""), "")</f>
        <v/>
      </c>
      <c r="F212" s="61" t="str">
        <f>IFERROR(IF(Loan_Not_Paid*Values_Entered,Principal,""), "")</f>
        <v/>
      </c>
      <c r="G212" s="61" t="str">
        <f>IFERROR(IF(Loan_Not_Paid*Values_Entered,Interest,""), "")</f>
        <v/>
      </c>
      <c r="H212" s="61" t="str">
        <f>IFERROR(IF(Loan_Not_Paid*Values_Entered,Ending_Balance,""), "")</f>
        <v/>
      </c>
    </row>
    <row r="213" spans="2:8" x14ac:dyDescent="0.25">
      <c r="B213" s="59" t="str">
        <f>IFERROR(IF(Loan_Not_Paid*Values_Entered,Payment_Number,""), "")</f>
        <v/>
      </c>
      <c r="C213" s="60" t="str">
        <f>IFERROR(IF(Loan_Not_Paid*Values_Entered,Payment_Date,""), "")</f>
        <v/>
      </c>
      <c r="D213" s="61" t="str">
        <f>IFERROR(IF(Loan_Not_Paid*Values_Entered,Beginning_Balance,""), "")</f>
        <v/>
      </c>
      <c r="E213" s="61" t="str">
        <f>IFERROR(IF(Loan_Not_Paid*Values_Entered,Monthly_Payment,""), "")</f>
        <v/>
      </c>
      <c r="F213" s="61" t="str">
        <f>IFERROR(IF(Loan_Not_Paid*Values_Entered,Principal,""), "")</f>
        <v/>
      </c>
      <c r="G213" s="61" t="str">
        <f>IFERROR(IF(Loan_Not_Paid*Values_Entered,Interest,""), "")</f>
        <v/>
      </c>
      <c r="H213" s="61" t="str">
        <f>IFERROR(IF(Loan_Not_Paid*Values_Entered,Ending_Balance,""), "")</f>
        <v/>
      </c>
    </row>
    <row r="214" spans="2:8" x14ac:dyDescent="0.25">
      <c r="B214" s="59" t="str">
        <f>IFERROR(IF(Loan_Not_Paid*Values_Entered,Payment_Number,""), "")</f>
        <v/>
      </c>
      <c r="C214" s="60" t="str">
        <f>IFERROR(IF(Loan_Not_Paid*Values_Entered,Payment_Date,""), "")</f>
        <v/>
      </c>
      <c r="D214" s="61" t="str">
        <f>IFERROR(IF(Loan_Not_Paid*Values_Entered,Beginning_Balance,""), "")</f>
        <v/>
      </c>
      <c r="E214" s="61" t="str">
        <f>IFERROR(IF(Loan_Not_Paid*Values_Entered,Monthly_Payment,""), "")</f>
        <v/>
      </c>
      <c r="F214" s="61" t="str">
        <f>IFERROR(IF(Loan_Not_Paid*Values_Entered,Principal,""), "")</f>
        <v/>
      </c>
      <c r="G214" s="61" t="str">
        <f>IFERROR(IF(Loan_Not_Paid*Values_Entered,Interest,""), "")</f>
        <v/>
      </c>
      <c r="H214" s="61" t="str">
        <f>IFERROR(IF(Loan_Not_Paid*Values_Entered,Ending_Balance,""), "")</f>
        <v/>
      </c>
    </row>
    <row r="215" spans="2:8" x14ac:dyDescent="0.25">
      <c r="B215" s="59" t="str">
        <f>IFERROR(IF(Loan_Not_Paid*Values_Entered,Payment_Number,""), "")</f>
        <v/>
      </c>
      <c r="C215" s="60" t="str">
        <f>IFERROR(IF(Loan_Not_Paid*Values_Entered,Payment_Date,""), "")</f>
        <v/>
      </c>
      <c r="D215" s="61" t="str">
        <f>IFERROR(IF(Loan_Not_Paid*Values_Entered,Beginning_Balance,""), "")</f>
        <v/>
      </c>
      <c r="E215" s="61" t="str">
        <f>IFERROR(IF(Loan_Not_Paid*Values_Entered,Monthly_Payment,""), "")</f>
        <v/>
      </c>
      <c r="F215" s="61" t="str">
        <f>IFERROR(IF(Loan_Not_Paid*Values_Entered,Principal,""), "")</f>
        <v/>
      </c>
      <c r="G215" s="61" t="str">
        <f>IFERROR(IF(Loan_Not_Paid*Values_Entered,Interest,""), "")</f>
        <v/>
      </c>
      <c r="H215" s="61" t="str">
        <f>IFERROR(IF(Loan_Not_Paid*Values_Entered,Ending_Balance,""), "")</f>
        <v/>
      </c>
    </row>
    <row r="216" spans="2:8" x14ac:dyDescent="0.25">
      <c r="B216" s="59" t="str">
        <f>IFERROR(IF(Loan_Not_Paid*Values_Entered,Payment_Number,""), "")</f>
        <v/>
      </c>
      <c r="C216" s="60" t="str">
        <f>IFERROR(IF(Loan_Not_Paid*Values_Entered,Payment_Date,""), "")</f>
        <v/>
      </c>
      <c r="D216" s="61" t="str">
        <f>IFERROR(IF(Loan_Not_Paid*Values_Entered,Beginning_Balance,""), "")</f>
        <v/>
      </c>
      <c r="E216" s="61" t="str">
        <f>IFERROR(IF(Loan_Not_Paid*Values_Entered,Monthly_Payment,""), "")</f>
        <v/>
      </c>
      <c r="F216" s="61" t="str">
        <f>IFERROR(IF(Loan_Not_Paid*Values_Entered,Principal,""), "")</f>
        <v/>
      </c>
      <c r="G216" s="61" t="str">
        <f>IFERROR(IF(Loan_Not_Paid*Values_Entered,Interest,""), "")</f>
        <v/>
      </c>
      <c r="H216" s="61" t="str">
        <f>IFERROR(IF(Loan_Not_Paid*Values_Entered,Ending_Balance,""), "")</f>
        <v/>
      </c>
    </row>
    <row r="217" spans="2:8" x14ac:dyDescent="0.25">
      <c r="B217" s="59" t="str">
        <f>IFERROR(IF(Loan_Not_Paid*Values_Entered,Payment_Number,""), "")</f>
        <v/>
      </c>
      <c r="C217" s="60" t="str">
        <f>IFERROR(IF(Loan_Not_Paid*Values_Entered,Payment_Date,""), "")</f>
        <v/>
      </c>
      <c r="D217" s="61" t="str">
        <f>IFERROR(IF(Loan_Not_Paid*Values_Entered,Beginning_Balance,""), "")</f>
        <v/>
      </c>
      <c r="E217" s="61" t="str">
        <f>IFERROR(IF(Loan_Not_Paid*Values_Entered,Monthly_Payment,""), "")</f>
        <v/>
      </c>
      <c r="F217" s="61" t="str">
        <f>IFERROR(IF(Loan_Not_Paid*Values_Entered,Principal,""), "")</f>
        <v/>
      </c>
      <c r="G217" s="61" t="str">
        <f>IFERROR(IF(Loan_Not_Paid*Values_Entered,Interest,""), "")</f>
        <v/>
      </c>
      <c r="H217" s="61" t="str">
        <f>IFERROR(IF(Loan_Not_Paid*Values_Entered,Ending_Balance,""), "")</f>
        <v/>
      </c>
    </row>
    <row r="218" spans="2:8" x14ac:dyDescent="0.25">
      <c r="B218" s="59" t="str">
        <f>IFERROR(IF(Loan_Not_Paid*Values_Entered,Payment_Number,""), "")</f>
        <v/>
      </c>
      <c r="C218" s="60" t="str">
        <f>IFERROR(IF(Loan_Not_Paid*Values_Entered,Payment_Date,""), "")</f>
        <v/>
      </c>
      <c r="D218" s="61" t="str">
        <f>IFERROR(IF(Loan_Not_Paid*Values_Entered,Beginning_Balance,""), "")</f>
        <v/>
      </c>
      <c r="E218" s="61" t="str">
        <f>IFERROR(IF(Loan_Not_Paid*Values_Entered,Monthly_Payment,""), "")</f>
        <v/>
      </c>
      <c r="F218" s="61" t="str">
        <f>IFERROR(IF(Loan_Not_Paid*Values_Entered,Principal,""), "")</f>
        <v/>
      </c>
      <c r="G218" s="61" t="str">
        <f>IFERROR(IF(Loan_Not_Paid*Values_Entered,Interest,""), "")</f>
        <v/>
      </c>
      <c r="H218" s="61" t="str">
        <f>IFERROR(IF(Loan_Not_Paid*Values_Entered,Ending_Balance,""), "")</f>
        <v/>
      </c>
    </row>
    <row r="219" spans="2:8" x14ac:dyDescent="0.25">
      <c r="B219" s="59" t="str">
        <f>IFERROR(IF(Loan_Not_Paid*Values_Entered,Payment_Number,""), "")</f>
        <v/>
      </c>
      <c r="C219" s="60" t="str">
        <f>IFERROR(IF(Loan_Not_Paid*Values_Entered,Payment_Date,""), "")</f>
        <v/>
      </c>
      <c r="D219" s="61" t="str">
        <f>IFERROR(IF(Loan_Not_Paid*Values_Entered,Beginning_Balance,""), "")</f>
        <v/>
      </c>
      <c r="E219" s="61" t="str">
        <f>IFERROR(IF(Loan_Not_Paid*Values_Entered,Monthly_Payment,""), "")</f>
        <v/>
      </c>
      <c r="F219" s="61" t="str">
        <f>IFERROR(IF(Loan_Not_Paid*Values_Entered,Principal,""), "")</f>
        <v/>
      </c>
      <c r="G219" s="61" t="str">
        <f>IFERROR(IF(Loan_Not_Paid*Values_Entered,Interest,""), "")</f>
        <v/>
      </c>
      <c r="H219" s="61" t="str">
        <f>IFERROR(IF(Loan_Not_Paid*Values_Entered,Ending_Balance,""), "")</f>
        <v/>
      </c>
    </row>
    <row r="220" spans="2:8" x14ac:dyDescent="0.25">
      <c r="B220" s="59" t="str">
        <f>IFERROR(IF(Loan_Not_Paid*Values_Entered,Payment_Number,""), "")</f>
        <v/>
      </c>
      <c r="C220" s="60" t="str">
        <f>IFERROR(IF(Loan_Not_Paid*Values_Entered,Payment_Date,""), "")</f>
        <v/>
      </c>
      <c r="D220" s="61" t="str">
        <f>IFERROR(IF(Loan_Not_Paid*Values_Entered,Beginning_Balance,""), "")</f>
        <v/>
      </c>
      <c r="E220" s="61" t="str">
        <f>IFERROR(IF(Loan_Not_Paid*Values_Entered,Monthly_Payment,""), "")</f>
        <v/>
      </c>
      <c r="F220" s="61" t="str">
        <f>IFERROR(IF(Loan_Not_Paid*Values_Entered,Principal,""), "")</f>
        <v/>
      </c>
      <c r="G220" s="61" t="str">
        <f>IFERROR(IF(Loan_Not_Paid*Values_Entered,Interest,""), "")</f>
        <v/>
      </c>
      <c r="H220" s="61" t="str">
        <f>IFERROR(IF(Loan_Not_Paid*Values_Entered,Ending_Balance,""), "")</f>
        <v/>
      </c>
    </row>
    <row r="221" spans="2:8" x14ac:dyDescent="0.25">
      <c r="B221" s="59" t="str">
        <f>IFERROR(IF(Loan_Not_Paid*Values_Entered,Payment_Number,""), "")</f>
        <v/>
      </c>
      <c r="C221" s="60" t="str">
        <f>IFERROR(IF(Loan_Not_Paid*Values_Entered,Payment_Date,""), "")</f>
        <v/>
      </c>
      <c r="D221" s="61" t="str">
        <f>IFERROR(IF(Loan_Not_Paid*Values_Entered,Beginning_Balance,""), "")</f>
        <v/>
      </c>
      <c r="E221" s="61" t="str">
        <f>IFERROR(IF(Loan_Not_Paid*Values_Entered,Monthly_Payment,""), "")</f>
        <v/>
      </c>
      <c r="F221" s="61" t="str">
        <f>IFERROR(IF(Loan_Not_Paid*Values_Entered,Principal,""), "")</f>
        <v/>
      </c>
      <c r="G221" s="61" t="str">
        <f>IFERROR(IF(Loan_Not_Paid*Values_Entered,Interest,""), "")</f>
        <v/>
      </c>
      <c r="H221" s="61" t="str">
        <f>IFERROR(IF(Loan_Not_Paid*Values_Entered,Ending_Balance,""), "")</f>
        <v/>
      </c>
    </row>
    <row r="222" spans="2:8" x14ac:dyDescent="0.25">
      <c r="B222" s="59" t="str">
        <f>IFERROR(IF(Loan_Not_Paid*Values_Entered,Payment_Number,""), "")</f>
        <v/>
      </c>
      <c r="C222" s="60" t="str">
        <f>IFERROR(IF(Loan_Not_Paid*Values_Entered,Payment_Date,""), "")</f>
        <v/>
      </c>
      <c r="D222" s="61" t="str">
        <f>IFERROR(IF(Loan_Not_Paid*Values_Entered,Beginning_Balance,""), "")</f>
        <v/>
      </c>
      <c r="E222" s="61" t="str">
        <f>IFERROR(IF(Loan_Not_Paid*Values_Entered,Monthly_Payment,""), "")</f>
        <v/>
      </c>
      <c r="F222" s="61" t="str">
        <f>IFERROR(IF(Loan_Not_Paid*Values_Entered,Principal,""), "")</f>
        <v/>
      </c>
      <c r="G222" s="61" t="str">
        <f>IFERROR(IF(Loan_Not_Paid*Values_Entered,Interest,""), "")</f>
        <v/>
      </c>
      <c r="H222" s="61" t="str">
        <f>IFERROR(IF(Loan_Not_Paid*Values_Entered,Ending_Balance,""), "")</f>
        <v/>
      </c>
    </row>
    <row r="223" spans="2:8" x14ac:dyDescent="0.25">
      <c r="B223" s="59" t="str">
        <f>IFERROR(IF(Loan_Not_Paid*Values_Entered,Payment_Number,""), "")</f>
        <v/>
      </c>
      <c r="C223" s="60" t="str">
        <f>IFERROR(IF(Loan_Not_Paid*Values_Entered,Payment_Date,""), "")</f>
        <v/>
      </c>
      <c r="D223" s="61" t="str">
        <f>IFERROR(IF(Loan_Not_Paid*Values_Entered,Beginning_Balance,""), "")</f>
        <v/>
      </c>
      <c r="E223" s="61" t="str">
        <f>IFERROR(IF(Loan_Not_Paid*Values_Entered,Monthly_Payment,""), "")</f>
        <v/>
      </c>
      <c r="F223" s="61" t="str">
        <f>IFERROR(IF(Loan_Not_Paid*Values_Entered,Principal,""), "")</f>
        <v/>
      </c>
      <c r="G223" s="61" t="str">
        <f>IFERROR(IF(Loan_Not_Paid*Values_Entered,Interest,""), "")</f>
        <v/>
      </c>
      <c r="H223" s="61" t="str">
        <f>IFERROR(IF(Loan_Not_Paid*Values_Entered,Ending_Balance,""), "")</f>
        <v/>
      </c>
    </row>
    <row r="224" spans="2:8" x14ac:dyDescent="0.25">
      <c r="B224" s="59" t="str">
        <f>IFERROR(IF(Loan_Not_Paid*Values_Entered,Payment_Number,""), "")</f>
        <v/>
      </c>
      <c r="C224" s="60" t="str">
        <f>IFERROR(IF(Loan_Not_Paid*Values_Entered,Payment_Date,""), "")</f>
        <v/>
      </c>
      <c r="D224" s="61" t="str">
        <f>IFERROR(IF(Loan_Not_Paid*Values_Entered,Beginning_Balance,""), "")</f>
        <v/>
      </c>
      <c r="E224" s="61" t="str">
        <f>IFERROR(IF(Loan_Not_Paid*Values_Entered,Monthly_Payment,""), "")</f>
        <v/>
      </c>
      <c r="F224" s="61" t="str">
        <f>IFERROR(IF(Loan_Not_Paid*Values_Entered,Principal,""), "")</f>
        <v/>
      </c>
      <c r="G224" s="61" t="str">
        <f>IFERROR(IF(Loan_Not_Paid*Values_Entered,Interest,""), "")</f>
        <v/>
      </c>
      <c r="H224" s="61" t="str">
        <f>IFERROR(IF(Loan_Not_Paid*Values_Entered,Ending_Balance,""), "")</f>
        <v/>
      </c>
    </row>
    <row r="225" spans="2:8" x14ac:dyDescent="0.25">
      <c r="B225" s="59" t="str">
        <f>IFERROR(IF(Loan_Not_Paid*Values_Entered,Payment_Number,""), "")</f>
        <v/>
      </c>
      <c r="C225" s="60" t="str">
        <f>IFERROR(IF(Loan_Not_Paid*Values_Entered,Payment_Date,""), "")</f>
        <v/>
      </c>
      <c r="D225" s="61" t="str">
        <f>IFERROR(IF(Loan_Not_Paid*Values_Entered,Beginning_Balance,""), "")</f>
        <v/>
      </c>
      <c r="E225" s="61" t="str">
        <f>IFERROR(IF(Loan_Not_Paid*Values_Entered,Monthly_Payment,""), "")</f>
        <v/>
      </c>
      <c r="F225" s="61" t="str">
        <f>IFERROR(IF(Loan_Not_Paid*Values_Entered,Principal,""), "")</f>
        <v/>
      </c>
      <c r="G225" s="61" t="str">
        <f>IFERROR(IF(Loan_Not_Paid*Values_Entered,Interest,""), "")</f>
        <v/>
      </c>
      <c r="H225" s="61" t="str">
        <f>IFERROR(IF(Loan_Not_Paid*Values_Entered,Ending_Balance,""), "")</f>
        <v/>
      </c>
    </row>
    <row r="226" spans="2:8" x14ac:dyDescent="0.25">
      <c r="B226" s="59" t="str">
        <f>IFERROR(IF(Loan_Not_Paid*Values_Entered,Payment_Number,""), "")</f>
        <v/>
      </c>
      <c r="C226" s="60" t="str">
        <f>IFERROR(IF(Loan_Not_Paid*Values_Entered,Payment_Date,""), "")</f>
        <v/>
      </c>
      <c r="D226" s="61" t="str">
        <f>IFERROR(IF(Loan_Not_Paid*Values_Entered,Beginning_Balance,""), "")</f>
        <v/>
      </c>
      <c r="E226" s="61" t="str">
        <f>IFERROR(IF(Loan_Not_Paid*Values_Entered,Monthly_Payment,""), "")</f>
        <v/>
      </c>
      <c r="F226" s="61" t="str">
        <f>IFERROR(IF(Loan_Not_Paid*Values_Entered,Principal,""), "")</f>
        <v/>
      </c>
      <c r="G226" s="61" t="str">
        <f>IFERROR(IF(Loan_Not_Paid*Values_Entered,Interest,""), "")</f>
        <v/>
      </c>
      <c r="H226" s="61" t="str">
        <f>IFERROR(IF(Loan_Not_Paid*Values_Entered,Ending_Balance,""), "")</f>
        <v/>
      </c>
    </row>
    <row r="227" spans="2:8" x14ac:dyDescent="0.25">
      <c r="B227" s="59" t="str">
        <f>IFERROR(IF(Loan_Not_Paid*Values_Entered,Payment_Number,""), "")</f>
        <v/>
      </c>
      <c r="C227" s="60" t="str">
        <f>IFERROR(IF(Loan_Not_Paid*Values_Entered,Payment_Date,""), "")</f>
        <v/>
      </c>
      <c r="D227" s="61" t="str">
        <f>IFERROR(IF(Loan_Not_Paid*Values_Entered,Beginning_Balance,""), "")</f>
        <v/>
      </c>
      <c r="E227" s="61" t="str">
        <f>IFERROR(IF(Loan_Not_Paid*Values_Entered,Monthly_Payment,""), "")</f>
        <v/>
      </c>
      <c r="F227" s="61" t="str">
        <f>IFERROR(IF(Loan_Not_Paid*Values_Entered,Principal,""), "")</f>
        <v/>
      </c>
      <c r="G227" s="61" t="str">
        <f>IFERROR(IF(Loan_Not_Paid*Values_Entered,Interest,""), "")</f>
        <v/>
      </c>
      <c r="H227" s="61" t="str">
        <f>IFERROR(IF(Loan_Not_Paid*Values_Entered,Ending_Balance,""), "")</f>
        <v/>
      </c>
    </row>
    <row r="228" spans="2:8" x14ac:dyDescent="0.25">
      <c r="B228" s="59" t="str">
        <f>IFERROR(IF(Loan_Not_Paid*Values_Entered,Payment_Number,""), "")</f>
        <v/>
      </c>
      <c r="C228" s="60" t="str">
        <f>IFERROR(IF(Loan_Not_Paid*Values_Entered,Payment_Date,""), "")</f>
        <v/>
      </c>
      <c r="D228" s="61" t="str">
        <f>IFERROR(IF(Loan_Not_Paid*Values_Entered,Beginning_Balance,""), "")</f>
        <v/>
      </c>
      <c r="E228" s="61" t="str">
        <f>IFERROR(IF(Loan_Not_Paid*Values_Entered,Monthly_Payment,""), "")</f>
        <v/>
      </c>
      <c r="F228" s="61" t="str">
        <f>IFERROR(IF(Loan_Not_Paid*Values_Entered,Principal,""), "")</f>
        <v/>
      </c>
      <c r="G228" s="61" t="str">
        <f>IFERROR(IF(Loan_Not_Paid*Values_Entered,Interest,""), "")</f>
        <v/>
      </c>
      <c r="H228" s="61" t="str">
        <f>IFERROR(IF(Loan_Not_Paid*Values_Entered,Ending_Balance,""), "")</f>
        <v/>
      </c>
    </row>
    <row r="229" spans="2:8" x14ac:dyDescent="0.25">
      <c r="B229" s="59" t="str">
        <f>IFERROR(IF(Loan_Not_Paid*Values_Entered,Payment_Number,""), "")</f>
        <v/>
      </c>
      <c r="C229" s="60" t="str">
        <f>IFERROR(IF(Loan_Not_Paid*Values_Entered,Payment_Date,""), "")</f>
        <v/>
      </c>
      <c r="D229" s="61" t="str">
        <f>IFERROR(IF(Loan_Not_Paid*Values_Entered,Beginning_Balance,""), "")</f>
        <v/>
      </c>
      <c r="E229" s="61" t="str">
        <f>IFERROR(IF(Loan_Not_Paid*Values_Entered,Monthly_Payment,""), "")</f>
        <v/>
      </c>
      <c r="F229" s="61" t="str">
        <f>IFERROR(IF(Loan_Not_Paid*Values_Entered,Principal,""), "")</f>
        <v/>
      </c>
      <c r="G229" s="61" t="str">
        <f>IFERROR(IF(Loan_Not_Paid*Values_Entered,Interest,""), "")</f>
        <v/>
      </c>
      <c r="H229" s="61" t="str">
        <f>IFERROR(IF(Loan_Not_Paid*Values_Entered,Ending_Balance,""), "")</f>
        <v/>
      </c>
    </row>
    <row r="230" spans="2:8" x14ac:dyDescent="0.25">
      <c r="B230" s="59" t="str">
        <f>IFERROR(IF(Loan_Not_Paid*Values_Entered,Payment_Number,""), "")</f>
        <v/>
      </c>
      <c r="C230" s="60" t="str">
        <f>IFERROR(IF(Loan_Not_Paid*Values_Entered,Payment_Date,""), "")</f>
        <v/>
      </c>
      <c r="D230" s="61" t="str">
        <f>IFERROR(IF(Loan_Not_Paid*Values_Entered,Beginning_Balance,""), "")</f>
        <v/>
      </c>
      <c r="E230" s="61" t="str">
        <f>IFERROR(IF(Loan_Not_Paid*Values_Entered,Monthly_Payment,""), "")</f>
        <v/>
      </c>
      <c r="F230" s="61" t="str">
        <f>IFERROR(IF(Loan_Not_Paid*Values_Entered,Principal,""), "")</f>
        <v/>
      </c>
      <c r="G230" s="61" t="str">
        <f>IFERROR(IF(Loan_Not_Paid*Values_Entered,Interest,""), "")</f>
        <v/>
      </c>
      <c r="H230" s="61" t="str">
        <f>IFERROR(IF(Loan_Not_Paid*Values_Entered,Ending_Balance,""), "")</f>
        <v/>
      </c>
    </row>
    <row r="231" spans="2:8" x14ac:dyDescent="0.25">
      <c r="B231" s="59" t="str">
        <f>IFERROR(IF(Loan_Not_Paid*Values_Entered,Payment_Number,""), "")</f>
        <v/>
      </c>
      <c r="C231" s="60" t="str">
        <f>IFERROR(IF(Loan_Not_Paid*Values_Entered,Payment_Date,""), "")</f>
        <v/>
      </c>
      <c r="D231" s="61" t="str">
        <f>IFERROR(IF(Loan_Not_Paid*Values_Entered,Beginning_Balance,""), "")</f>
        <v/>
      </c>
      <c r="E231" s="61" t="str">
        <f>IFERROR(IF(Loan_Not_Paid*Values_Entered,Monthly_Payment,""), "")</f>
        <v/>
      </c>
      <c r="F231" s="61" t="str">
        <f>IFERROR(IF(Loan_Not_Paid*Values_Entered,Principal,""), "")</f>
        <v/>
      </c>
      <c r="G231" s="61" t="str">
        <f>IFERROR(IF(Loan_Not_Paid*Values_Entered,Interest,""), "")</f>
        <v/>
      </c>
      <c r="H231" s="61" t="str">
        <f>IFERROR(IF(Loan_Not_Paid*Values_Entered,Ending_Balance,""), "")</f>
        <v/>
      </c>
    </row>
    <row r="232" spans="2:8" x14ac:dyDescent="0.25">
      <c r="B232" s="59" t="str">
        <f>IFERROR(IF(Loan_Not_Paid*Values_Entered,Payment_Number,""), "")</f>
        <v/>
      </c>
      <c r="C232" s="60" t="str">
        <f>IFERROR(IF(Loan_Not_Paid*Values_Entered,Payment_Date,""), "")</f>
        <v/>
      </c>
      <c r="D232" s="61" t="str">
        <f>IFERROR(IF(Loan_Not_Paid*Values_Entered,Beginning_Balance,""), "")</f>
        <v/>
      </c>
      <c r="E232" s="61" t="str">
        <f>IFERROR(IF(Loan_Not_Paid*Values_Entered,Monthly_Payment,""), "")</f>
        <v/>
      </c>
      <c r="F232" s="61" t="str">
        <f>IFERROR(IF(Loan_Not_Paid*Values_Entered,Principal,""), "")</f>
        <v/>
      </c>
      <c r="G232" s="61" t="str">
        <f>IFERROR(IF(Loan_Not_Paid*Values_Entered,Interest,""), "")</f>
        <v/>
      </c>
      <c r="H232" s="61" t="str">
        <f>IFERROR(IF(Loan_Not_Paid*Values_Entered,Ending_Balance,""), "")</f>
        <v/>
      </c>
    </row>
    <row r="233" spans="2:8" x14ac:dyDescent="0.25">
      <c r="B233" s="59" t="str">
        <f>IFERROR(IF(Loan_Not_Paid*Values_Entered,Payment_Number,""), "")</f>
        <v/>
      </c>
      <c r="C233" s="60" t="str">
        <f>IFERROR(IF(Loan_Not_Paid*Values_Entered,Payment_Date,""), "")</f>
        <v/>
      </c>
      <c r="D233" s="61" t="str">
        <f>IFERROR(IF(Loan_Not_Paid*Values_Entered,Beginning_Balance,""), "")</f>
        <v/>
      </c>
      <c r="E233" s="61" t="str">
        <f>IFERROR(IF(Loan_Not_Paid*Values_Entered,Monthly_Payment,""), "")</f>
        <v/>
      </c>
      <c r="F233" s="61" t="str">
        <f>IFERROR(IF(Loan_Not_Paid*Values_Entered,Principal,""), "")</f>
        <v/>
      </c>
      <c r="G233" s="61" t="str">
        <f>IFERROR(IF(Loan_Not_Paid*Values_Entered,Interest,""), "")</f>
        <v/>
      </c>
      <c r="H233" s="61" t="str">
        <f>IFERROR(IF(Loan_Not_Paid*Values_Entered,Ending_Balance,""), "")</f>
        <v/>
      </c>
    </row>
    <row r="234" spans="2:8" x14ac:dyDescent="0.25">
      <c r="B234" s="59" t="str">
        <f>IFERROR(IF(Loan_Not_Paid*Values_Entered,Payment_Number,""), "")</f>
        <v/>
      </c>
      <c r="C234" s="60" t="str">
        <f>IFERROR(IF(Loan_Not_Paid*Values_Entered,Payment_Date,""), "")</f>
        <v/>
      </c>
      <c r="D234" s="61" t="str">
        <f>IFERROR(IF(Loan_Not_Paid*Values_Entered,Beginning_Balance,""), "")</f>
        <v/>
      </c>
      <c r="E234" s="61" t="str">
        <f>IFERROR(IF(Loan_Not_Paid*Values_Entered,Monthly_Payment,""), "")</f>
        <v/>
      </c>
      <c r="F234" s="61" t="str">
        <f>IFERROR(IF(Loan_Not_Paid*Values_Entered,Principal,""), "")</f>
        <v/>
      </c>
      <c r="G234" s="61" t="str">
        <f>IFERROR(IF(Loan_Not_Paid*Values_Entered,Interest,""), "")</f>
        <v/>
      </c>
      <c r="H234" s="61" t="str">
        <f>IFERROR(IF(Loan_Not_Paid*Values_Entered,Ending_Balance,""), "")</f>
        <v/>
      </c>
    </row>
    <row r="235" spans="2:8" x14ac:dyDescent="0.25">
      <c r="B235" s="59" t="str">
        <f>IFERROR(IF(Loan_Not_Paid*Values_Entered,Payment_Number,""), "")</f>
        <v/>
      </c>
      <c r="C235" s="60" t="str">
        <f>IFERROR(IF(Loan_Not_Paid*Values_Entered,Payment_Date,""), "")</f>
        <v/>
      </c>
      <c r="D235" s="61" t="str">
        <f>IFERROR(IF(Loan_Not_Paid*Values_Entered,Beginning_Balance,""), "")</f>
        <v/>
      </c>
      <c r="E235" s="61" t="str">
        <f>IFERROR(IF(Loan_Not_Paid*Values_Entered,Monthly_Payment,""), "")</f>
        <v/>
      </c>
      <c r="F235" s="61" t="str">
        <f>IFERROR(IF(Loan_Not_Paid*Values_Entered,Principal,""), "")</f>
        <v/>
      </c>
      <c r="G235" s="61" t="str">
        <f>IFERROR(IF(Loan_Not_Paid*Values_Entered,Interest,""), "")</f>
        <v/>
      </c>
      <c r="H235" s="61" t="str">
        <f>IFERROR(IF(Loan_Not_Paid*Values_Entered,Ending_Balance,""), "")</f>
        <v/>
      </c>
    </row>
    <row r="236" spans="2:8" x14ac:dyDescent="0.25">
      <c r="B236" s="59" t="str">
        <f>IFERROR(IF(Loan_Not_Paid*Values_Entered,Payment_Number,""), "")</f>
        <v/>
      </c>
      <c r="C236" s="60" t="str">
        <f>IFERROR(IF(Loan_Not_Paid*Values_Entered,Payment_Date,""), "")</f>
        <v/>
      </c>
      <c r="D236" s="61" t="str">
        <f>IFERROR(IF(Loan_Not_Paid*Values_Entered,Beginning_Balance,""), "")</f>
        <v/>
      </c>
      <c r="E236" s="61" t="str">
        <f>IFERROR(IF(Loan_Not_Paid*Values_Entered,Monthly_Payment,""), "")</f>
        <v/>
      </c>
      <c r="F236" s="61" t="str">
        <f>IFERROR(IF(Loan_Not_Paid*Values_Entered,Principal,""), "")</f>
        <v/>
      </c>
      <c r="G236" s="61" t="str">
        <f>IFERROR(IF(Loan_Not_Paid*Values_Entered,Interest,""), "")</f>
        <v/>
      </c>
      <c r="H236" s="61" t="str">
        <f>IFERROR(IF(Loan_Not_Paid*Values_Entered,Ending_Balance,""), "")</f>
        <v/>
      </c>
    </row>
    <row r="237" spans="2:8" x14ac:dyDescent="0.25">
      <c r="B237" s="59" t="str">
        <f>IFERROR(IF(Loan_Not_Paid*Values_Entered,Payment_Number,""), "")</f>
        <v/>
      </c>
      <c r="C237" s="60" t="str">
        <f>IFERROR(IF(Loan_Not_Paid*Values_Entered,Payment_Date,""), "")</f>
        <v/>
      </c>
      <c r="D237" s="61" t="str">
        <f>IFERROR(IF(Loan_Not_Paid*Values_Entered,Beginning_Balance,""), "")</f>
        <v/>
      </c>
      <c r="E237" s="61" t="str">
        <f>IFERROR(IF(Loan_Not_Paid*Values_Entered,Monthly_Payment,""), "")</f>
        <v/>
      </c>
      <c r="F237" s="61" t="str">
        <f>IFERROR(IF(Loan_Not_Paid*Values_Entered,Principal,""), "")</f>
        <v/>
      </c>
      <c r="G237" s="61" t="str">
        <f>IFERROR(IF(Loan_Not_Paid*Values_Entered,Interest,""), "")</f>
        <v/>
      </c>
      <c r="H237" s="61" t="str">
        <f>IFERROR(IF(Loan_Not_Paid*Values_Entered,Ending_Balance,""), "")</f>
        <v/>
      </c>
    </row>
    <row r="238" spans="2:8" x14ac:dyDescent="0.25">
      <c r="B238" s="59" t="str">
        <f>IFERROR(IF(Loan_Not_Paid*Values_Entered,Payment_Number,""), "")</f>
        <v/>
      </c>
      <c r="C238" s="60" t="str">
        <f>IFERROR(IF(Loan_Not_Paid*Values_Entered,Payment_Date,""), "")</f>
        <v/>
      </c>
      <c r="D238" s="61" t="str">
        <f>IFERROR(IF(Loan_Not_Paid*Values_Entered,Beginning_Balance,""), "")</f>
        <v/>
      </c>
      <c r="E238" s="61" t="str">
        <f>IFERROR(IF(Loan_Not_Paid*Values_Entered,Monthly_Payment,""), "")</f>
        <v/>
      </c>
      <c r="F238" s="61" t="str">
        <f>IFERROR(IF(Loan_Not_Paid*Values_Entered,Principal,""), "")</f>
        <v/>
      </c>
      <c r="G238" s="61" t="str">
        <f>IFERROR(IF(Loan_Not_Paid*Values_Entered,Interest,""), "")</f>
        <v/>
      </c>
      <c r="H238" s="61" t="str">
        <f>IFERROR(IF(Loan_Not_Paid*Values_Entered,Ending_Balance,""), "")</f>
        <v/>
      </c>
    </row>
    <row r="239" spans="2:8" x14ac:dyDescent="0.25">
      <c r="B239" s="59" t="str">
        <f>IFERROR(IF(Loan_Not_Paid*Values_Entered,Payment_Number,""), "")</f>
        <v/>
      </c>
      <c r="C239" s="60" t="str">
        <f>IFERROR(IF(Loan_Not_Paid*Values_Entered,Payment_Date,""), "")</f>
        <v/>
      </c>
      <c r="D239" s="61" t="str">
        <f>IFERROR(IF(Loan_Not_Paid*Values_Entered,Beginning_Balance,""), "")</f>
        <v/>
      </c>
      <c r="E239" s="61" t="str">
        <f>IFERROR(IF(Loan_Not_Paid*Values_Entered,Monthly_Payment,""), "")</f>
        <v/>
      </c>
      <c r="F239" s="61" t="str">
        <f>IFERROR(IF(Loan_Not_Paid*Values_Entered,Principal,""), "")</f>
        <v/>
      </c>
      <c r="G239" s="61" t="str">
        <f>IFERROR(IF(Loan_Not_Paid*Values_Entered,Interest,""), "")</f>
        <v/>
      </c>
      <c r="H239" s="61" t="str">
        <f>IFERROR(IF(Loan_Not_Paid*Values_Entered,Ending_Balance,""), "")</f>
        <v/>
      </c>
    </row>
    <row r="240" spans="2:8" x14ac:dyDescent="0.25">
      <c r="B240" s="59" t="str">
        <f>IFERROR(IF(Loan_Not_Paid*Values_Entered,Payment_Number,""), "")</f>
        <v/>
      </c>
      <c r="C240" s="60" t="str">
        <f>IFERROR(IF(Loan_Not_Paid*Values_Entered,Payment_Date,""), "")</f>
        <v/>
      </c>
      <c r="D240" s="61" t="str">
        <f>IFERROR(IF(Loan_Not_Paid*Values_Entered,Beginning_Balance,""), "")</f>
        <v/>
      </c>
      <c r="E240" s="61" t="str">
        <f>IFERROR(IF(Loan_Not_Paid*Values_Entered,Monthly_Payment,""), "")</f>
        <v/>
      </c>
      <c r="F240" s="61" t="str">
        <f>IFERROR(IF(Loan_Not_Paid*Values_Entered,Principal,""), "")</f>
        <v/>
      </c>
      <c r="G240" s="61" t="str">
        <f>IFERROR(IF(Loan_Not_Paid*Values_Entered,Interest,""), "")</f>
        <v/>
      </c>
      <c r="H240" s="61" t="str">
        <f>IFERROR(IF(Loan_Not_Paid*Values_Entered,Ending_Balance,""), "")</f>
        <v/>
      </c>
    </row>
    <row r="241" spans="2:8" x14ac:dyDescent="0.25">
      <c r="B241" s="59" t="str">
        <f>IFERROR(IF(Loan_Not_Paid*Values_Entered,Payment_Number,""), "")</f>
        <v/>
      </c>
      <c r="C241" s="60" t="str">
        <f>IFERROR(IF(Loan_Not_Paid*Values_Entered,Payment_Date,""), "")</f>
        <v/>
      </c>
      <c r="D241" s="61" t="str">
        <f>IFERROR(IF(Loan_Not_Paid*Values_Entered,Beginning_Balance,""), "")</f>
        <v/>
      </c>
      <c r="E241" s="61" t="str">
        <f>IFERROR(IF(Loan_Not_Paid*Values_Entered,Monthly_Payment,""), "")</f>
        <v/>
      </c>
      <c r="F241" s="61" t="str">
        <f>IFERROR(IF(Loan_Not_Paid*Values_Entered,Principal,""), "")</f>
        <v/>
      </c>
      <c r="G241" s="61" t="str">
        <f>IFERROR(IF(Loan_Not_Paid*Values_Entered,Interest,""), "")</f>
        <v/>
      </c>
      <c r="H241" s="61" t="str">
        <f>IFERROR(IF(Loan_Not_Paid*Values_Entered,Ending_Balance,""), "")</f>
        <v/>
      </c>
    </row>
    <row r="242" spans="2:8" x14ac:dyDescent="0.25">
      <c r="B242" s="59" t="str">
        <f>IFERROR(IF(Loan_Not_Paid*Values_Entered,Payment_Number,""), "")</f>
        <v/>
      </c>
      <c r="C242" s="60" t="str">
        <f>IFERROR(IF(Loan_Not_Paid*Values_Entered,Payment_Date,""), "")</f>
        <v/>
      </c>
      <c r="D242" s="61" t="str">
        <f>IFERROR(IF(Loan_Not_Paid*Values_Entered,Beginning_Balance,""), "")</f>
        <v/>
      </c>
      <c r="E242" s="61" t="str">
        <f>IFERROR(IF(Loan_Not_Paid*Values_Entered,Monthly_Payment,""), "")</f>
        <v/>
      </c>
      <c r="F242" s="61" t="str">
        <f>IFERROR(IF(Loan_Not_Paid*Values_Entered,Principal,""), "")</f>
        <v/>
      </c>
      <c r="G242" s="61" t="str">
        <f>IFERROR(IF(Loan_Not_Paid*Values_Entered,Interest,""), "")</f>
        <v/>
      </c>
      <c r="H242" s="61" t="str">
        <f>IFERROR(IF(Loan_Not_Paid*Values_Entered,Ending_Balance,""), "")</f>
        <v/>
      </c>
    </row>
    <row r="243" spans="2:8" x14ac:dyDescent="0.25">
      <c r="B243" s="59" t="str">
        <f>IFERROR(IF(Loan_Not_Paid*Values_Entered,Payment_Number,""), "")</f>
        <v/>
      </c>
      <c r="C243" s="60" t="str">
        <f>IFERROR(IF(Loan_Not_Paid*Values_Entered,Payment_Date,""), "")</f>
        <v/>
      </c>
      <c r="D243" s="61" t="str">
        <f>IFERROR(IF(Loan_Not_Paid*Values_Entered,Beginning_Balance,""), "")</f>
        <v/>
      </c>
      <c r="E243" s="61" t="str">
        <f>IFERROR(IF(Loan_Not_Paid*Values_Entered,Monthly_Payment,""), "")</f>
        <v/>
      </c>
      <c r="F243" s="61" t="str">
        <f>IFERROR(IF(Loan_Not_Paid*Values_Entered,Principal,""), "")</f>
        <v/>
      </c>
      <c r="G243" s="61" t="str">
        <f>IFERROR(IF(Loan_Not_Paid*Values_Entered,Interest,""), "")</f>
        <v/>
      </c>
      <c r="H243" s="61" t="str">
        <f>IFERROR(IF(Loan_Not_Paid*Values_Entered,Ending_Balance,""), "")</f>
        <v/>
      </c>
    </row>
    <row r="244" spans="2:8" x14ac:dyDescent="0.25">
      <c r="B244" s="59" t="str">
        <f>IFERROR(IF(Loan_Not_Paid*Values_Entered,Payment_Number,""), "")</f>
        <v/>
      </c>
      <c r="C244" s="60" t="str">
        <f>IFERROR(IF(Loan_Not_Paid*Values_Entered,Payment_Date,""), "")</f>
        <v/>
      </c>
      <c r="D244" s="61" t="str">
        <f>IFERROR(IF(Loan_Not_Paid*Values_Entered,Beginning_Balance,""), "")</f>
        <v/>
      </c>
      <c r="E244" s="61" t="str">
        <f>IFERROR(IF(Loan_Not_Paid*Values_Entered,Monthly_Payment,""), "")</f>
        <v/>
      </c>
      <c r="F244" s="61" t="str">
        <f>IFERROR(IF(Loan_Not_Paid*Values_Entered,Principal,""), "")</f>
        <v/>
      </c>
      <c r="G244" s="61" t="str">
        <f>IFERROR(IF(Loan_Not_Paid*Values_Entered,Interest,""), "")</f>
        <v/>
      </c>
      <c r="H244" s="61" t="str">
        <f>IFERROR(IF(Loan_Not_Paid*Values_Entered,Ending_Balance,""), "")</f>
        <v/>
      </c>
    </row>
    <row r="245" spans="2:8" x14ac:dyDescent="0.25">
      <c r="B245" s="59" t="str">
        <f>IFERROR(IF(Loan_Not_Paid*Values_Entered,Payment_Number,""), "")</f>
        <v/>
      </c>
      <c r="C245" s="60" t="str">
        <f>IFERROR(IF(Loan_Not_Paid*Values_Entered,Payment_Date,""), "")</f>
        <v/>
      </c>
      <c r="D245" s="61" t="str">
        <f>IFERROR(IF(Loan_Not_Paid*Values_Entered,Beginning_Balance,""), "")</f>
        <v/>
      </c>
      <c r="E245" s="61" t="str">
        <f>IFERROR(IF(Loan_Not_Paid*Values_Entered,Monthly_Payment,""), "")</f>
        <v/>
      </c>
      <c r="F245" s="61" t="str">
        <f>IFERROR(IF(Loan_Not_Paid*Values_Entered,Principal,""), "")</f>
        <v/>
      </c>
      <c r="G245" s="61" t="str">
        <f>IFERROR(IF(Loan_Not_Paid*Values_Entered,Interest,""), "")</f>
        <v/>
      </c>
      <c r="H245" s="61" t="str">
        <f>IFERROR(IF(Loan_Not_Paid*Values_Entered,Ending_Balance,""), "")</f>
        <v/>
      </c>
    </row>
    <row r="246" spans="2:8" x14ac:dyDescent="0.25">
      <c r="B246" s="59" t="str">
        <f>IFERROR(IF(Loan_Not_Paid*Values_Entered,Payment_Number,""), "")</f>
        <v/>
      </c>
      <c r="C246" s="60" t="str">
        <f>IFERROR(IF(Loan_Not_Paid*Values_Entered,Payment_Date,""), "")</f>
        <v/>
      </c>
      <c r="D246" s="61" t="str">
        <f>IFERROR(IF(Loan_Not_Paid*Values_Entered,Beginning_Balance,""), "")</f>
        <v/>
      </c>
      <c r="E246" s="61" t="str">
        <f>IFERROR(IF(Loan_Not_Paid*Values_Entered,Monthly_Payment,""), "")</f>
        <v/>
      </c>
      <c r="F246" s="61" t="str">
        <f>IFERROR(IF(Loan_Not_Paid*Values_Entered,Principal,""), "")</f>
        <v/>
      </c>
      <c r="G246" s="61" t="str">
        <f>IFERROR(IF(Loan_Not_Paid*Values_Entered,Interest,""), "")</f>
        <v/>
      </c>
      <c r="H246" s="61" t="str">
        <f>IFERROR(IF(Loan_Not_Paid*Values_Entered,Ending_Balance,""), "")</f>
        <v/>
      </c>
    </row>
    <row r="247" spans="2:8" x14ac:dyDescent="0.25">
      <c r="B247" s="59" t="str">
        <f>IFERROR(IF(Loan_Not_Paid*Values_Entered,Payment_Number,""), "")</f>
        <v/>
      </c>
      <c r="C247" s="60" t="str">
        <f>IFERROR(IF(Loan_Not_Paid*Values_Entered,Payment_Date,""), "")</f>
        <v/>
      </c>
      <c r="D247" s="61" t="str">
        <f>IFERROR(IF(Loan_Not_Paid*Values_Entered,Beginning_Balance,""), "")</f>
        <v/>
      </c>
      <c r="E247" s="61" t="str">
        <f>IFERROR(IF(Loan_Not_Paid*Values_Entered,Monthly_Payment,""), "")</f>
        <v/>
      </c>
      <c r="F247" s="61" t="str">
        <f>IFERROR(IF(Loan_Not_Paid*Values_Entered,Principal,""), "")</f>
        <v/>
      </c>
      <c r="G247" s="61" t="str">
        <f>IFERROR(IF(Loan_Not_Paid*Values_Entered,Interest,""), "")</f>
        <v/>
      </c>
      <c r="H247" s="61" t="str">
        <f>IFERROR(IF(Loan_Not_Paid*Values_Entered,Ending_Balance,""), "")</f>
        <v/>
      </c>
    </row>
    <row r="248" spans="2:8" x14ac:dyDescent="0.25">
      <c r="B248" s="59" t="str">
        <f>IFERROR(IF(Loan_Not_Paid*Values_Entered,Payment_Number,""), "")</f>
        <v/>
      </c>
      <c r="C248" s="60" t="str">
        <f>IFERROR(IF(Loan_Not_Paid*Values_Entered,Payment_Date,""), "")</f>
        <v/>
      </c>
      <c r="D248" s="61" t="str">
        <f>IFERROR(IF(Loan_Not_Paid*Values_Entered,Beginning_Balance,""), "")</f>
        <v/>
      </c>
      <c r="E248" s="61" t="str">
        <f>IFERROR(IF(Loan_Not_Paid*Values_Entered,Monthly_Payment,""), "")</f>
        <v/>
      </c>
      <c r="F248" s="61" t="str">
        <f>IFERROR(IF(Loan_Not_Paid*Values_Entered,Principal,""), "")</f>
        <v/>
      </c>
      <c r="G248" s="61" t="str">
        <f>IFERROR(IF(Loan_Not_Paid*Values_Entered,Interest,""), "")</f>
        <v/>
      </c>
      <c r="H248" s="61" t="str">
        <f>IFERROR(IF(Loan_Not_Paid*Values_Entered,Ending_Balance,""), "")</f>
        <v/>
      </c>
    </row>
    <row r="249" spans="2:8" x14ac:dyDescent="0.25">
      <c r="B249" s="59" t="str">
        <f>IFERROR(IF(Loan_Not_Paid*Values_Entered,Payment_Number,""), "")</f>
        <v/>
      </c>
      <c r="C249" s="60" t="str">
        <f>IFERROR(IF(Loan_Not_Paid*Values_Entered,Payment_Date,""), "")</f>
        <v/>
      </c>
      <c r="D249" s="61" t="str">
        <f>IFERROR(IF(Loan_Not_Paid*Values_Entered,Beginning_Balance,""), "")</f>
        <v/>
      </c>
      <c r="E249" s="61" t="str">
        <f>IFERROR(IF(Loan_Not_Paid*Values_Entered,Monthly_Payment,""), "")</f>
        <v/>
      </c>
      <c r="F249" s="61" t="str">
        <f>IFERROR(IF(Loan_Not_Paid*Values_Entered,Principal,""), "")</f>
        <v/>
      </c>
      <c r="G249" s="61" t="str">
        <f>IFERROR(IF(Loan_Not_Paid*Values_Entered,Interest,""), "")</f>
        <v/>
      </c>
      <c r="H249" s="61" t="str">
        <f>IFERROR(IF(Loan_Not_Paid*Values_Entered,Ending_Balance,""), "")</f>
        <v/>
      </c>
    </row>
    <row r="250" spans="2:8" x14ac:dyDescent="0.25">
      <c r="B250" s="59" t="str">
        <f>IFERROR(IF(Loan_Not_Paid*Values_Entered,Payment_Number,""), "")</f>
        <v/>
      </c>
      <c r="C250" s="60" t="str">
        <f>IFERROR(IF(Loan_Not_Paid*Values_Entered,Payment_Date,""), "")</f>
        <v/>
      </c>
      <c r="D250" s="61" t="str">
        <f>IFERROR(IF(Loan_Not_Paid*Values_Entered,Beginning_Balance,""), "")</f>
        <v/>
      </c>
      <c r="E250" s="61" t="str">
        <f>IFERROR(IF(Loan_Not_Paid*Values_Entered,Monthly_Payment,""), "")</f>
        <v/>
      </c>
      <c r="F250" s="61" t="str">
        <f>IFERROR(IF(Loan_Not_Paid*Values_Entered,Principal,""), "")</f>
        <v/>
      </c>
      <c r="G250" s="61" t="str">
        <f>IFERROR(IF(Loan_Not_Paid*Values_Entered,Interest,""), "")</f>
        <v/>
      </c>
      <c r="H250" s="61" t="str">
        <f>IFERROR(IF(Loan_Not_Paid*Values_Entered,Ending_Balance,""), "")</f>
        <v/>
      </c>
    </row>
    <row r="251" spans="2:8" x14ac:dyDescent="0.25">
      <c r="B251" s="59" t="str">
        <f>IFERROR(IF(Loan_Not_Paid*Values_Entered,Payment_Number,""), "")</f>
        <v/>
      </c>
      <c r="C251" s="60" t="str">
        <f>IFERROR(IF(Loan_Not_Paid*Values_Entered,Payment_Date,""), "")</f>
        <v/>
      </c>
      <c r="D251" s="61" t="str">
        <f>IFERROR(IF(Loan_Not_Paid*Values_Entered,Beginning_Balance,""), "")</f>
        <v/>
      </c>
      <c r="E251" s="61" t="str">
        <f>IFERROR(IF(Loan_Not_Paid*Values_Entered,Monthly_Payment,""), "")</f>
        <v/>
      </c>
      <c r="F251" s="61" t="str">
        <f>IFERROR(IF(Loan_Not_Paid*Values_Entered,Principal,""), "")</f>
        <v/>
      </c>
      <c r="G251" s="61" t="str">
        <f>IFERROR(IF(Loan_Not_Paid*Values_Entered,Interest,""), "")</f>
        <v/>
      </c>
      <c r="H251" s="61" t="str">
        <f>IFERROR(IF(Loan_Not_Paid*Values_Entered,Ending_Balance,""), "")</f>
        <v/>
      </c>
    </row>
    <row r="252" spans="2:8" x14ac:dyDescent="0.25">
      <c r="B252" s="59" t="str">
        <f>IFERROR(IF(Loan_Not_Paid*Values_Entered,Payment_Number,""), "")</f>
        <v/>
      </c>
      <c r="C252" s="60" t="str">
        <f>IFERROR(IF(Loan_Not_Paid*Values_Entered,Payment_Date,""), "")</f>
        <v/>
      </c>
      <c r="D252" s="61" t="str">
        <f>IFERROR(IF(Loan_Not_Paid*Values_Entered,Beginning_Balance,""), "")</f>
        <v/>
      </c>
      <c r="E252" s="61" t="str">
        <f>IFERROR(IF(Loan_Not_Paid*Values_Entered,Monthly_Payment,""), "")</f>
        <v/>
      </c>
      <c r="F252" s="61" t="str">
        <f>IFERROR(IF(Loan_Not_Paid*Values_Entered,Principal,""), "")</f>
        <v/>
      </c>
      <c r="G252" s="61" t="str">
        <f>IFERROR(IF(Loan_Not_Paid*Values_Entered,Interest,""), "")</f>
        <v/>
      </c>
      <c r="H252" s="61" t="str">
        <f>IFERROR(IF(Loan_Not_Paid*Values_Entered,Ending_Balance,""), "")</f>
        <v/>
      </c>
    </row>
    <row r="253" spans="2:8" x14ac:dyDescent="0.25">
      <c r="B253" s="59" t="str">
        <f>IFERROR(IF(Loan_Not_Paid*Values_Entered,Payment_Number,""), "")</f>
        <v/>
      </c>
      <c r="C253" s="60" t="str">
        <f>IFERROR(IF(Loan_Not_Paid*Values_Entered,Payment_Date,""), "")</f>
        <v/>
      </c>
      <c r="D253" s="61" t="str">
        <f>IFERROR(IF(Loan_Not_Paid*Values_Entered,Beginning_Balance,""), "")</f>
        <v/>
      </c>
      <c r="E253" s="61" t="str">
        <f>IFERROR(IF(Loan_Not_Paid*Values_Entered,Monthly_Payment,""), "")</f>
        <v/>
      </c>
      <c r="F253" s="61" t="str">
        <f>IFERROR(IF(Loan_Not_Paid*Values_Entered,Principal,""), "")</f>
        <v/>
      </c>
      <c r="G253" s="61" t="str">
        <f>IFERROR(IF(Loan_Not_Paid*Values_Entered,Interest,""), "")</f>
        <v/>
      </c>
      <c r="H253" s="61" t="str">
        <f>IFERROR(IF(Loan_Not_Paid*Values_Entered,Ending_Balance,""), "")</f>
        <v/>
      </c>
    </row>
    <row r="254" spans="2:8" x14ac:dyDescent="0.25">
      <c r="B254" s="59" t="str">
        <f>IFERROR(IF(Loan_Not_Paid*Values_Entered,Payment_Number,""), "")</f>
        <v/>
      </c>
      <c r="C254" s="60" t="str">
        <f>IFERROR(IF(Loan_Not_Paid*Values_Entered,Payment_Date,""), "")</f>
        <v/>
      </c>
      <c r="D254" s="61" t="str">
        <f>IFERROR(IF(Loan_Not_Paid*Values_Entered,Beginning_Balance,""), "")</f>
        <v/>
      </c>
      <c r="E254" s="61" t="str">
        <f>IFERROR(IF(Loan_Not_Paid*Values_Entered,Monthly_Payment,""), "")</f>
        <v/>
      </c>
      <c r="F254" s="61" t="str">
        <f>IFERROR(IF(Loan_Not_Paid*Values_Entered,Principal,""), "")</f>
        <v/>
      </c>
      <c r="G254" s="61" t="str">
        <f>IFERROR(IF(Loan_Not_Paid*Values_Entered,Interest,""), "")</f>
        <v/>
      </c>
      <c r="H254" s="61" t="str">
        <f>IFERROR(IF(Loan_Not_Paid*Values_Entered,Ending_Balance,""), "")</f>
        <v/>
      </c>
    </row>
    <row r="255" spans="2:8" x14ac:dyDescent="0.25">
      <c r="B255" s="59" t="str">
        <f>IFERROR(IF(Loan_Not_Paid*Values_Entered,Payment_Number,""), "")</f>
        <v/>
      </c>
      <c r="C255" s="60" t="str">
        <f>IFERROR(IF(Loan_Not_Paid*Values_Entered,Payment_Date,""), "")</f>
        <v/>
      </c>
      <c r="D255" s="61" t="str">
        <f>IFERROR(IF(Loan_Not_Paid*Values_Entered,Beginning_Balance,""), "")</f>
        <v/>
      </c>
      <c r="E255" s="61" t="str">
        <f>IFERROR(IF(Loan_Not_Paid*Values_Entered,Monthly_Payment,""), "")</f>
        <v/>
      </c>
      <c r="F255" s="61" t="str">
        <f>IFERROR(IF(Loan_Not_Paid*Values_Entered,Principal,""), "")</f>
        <v/>
      </c>
      <c r="G255" s="61" t="str">
        <f>IFERROR(IF(Loan_Not_Paid*Values_Entered,Interest,""), "")</f>
        <v/>
      </c>
      <c r="H255" s="61" t="str">
        <f>IFERROR(IF(Loan_Not_Paid*Values_Entered,Ending_Balance,""), "")</f>
        <v/>
      </c>
    </row>
    <row r="256" spans="2:8" x14ac:dyDescent="0.25">
      <c r="B256" s="59" t="str">
        <f>IFERROR(IF(Loan_Not_Paid*Values_Entered,Payment_Number,""), "")</f>
        <v/>
      </c>
      <c r="C256" s="60" t="str">
        <f>IFERROR(IF(Loan_Not_Paid*Values_Entered,Payment_Date,""), "")</f>
        <v/>
      </c>
      <c r="D256" s="61" t="str">
        <f>IFERROR(IF(Loan_Not_Paid*Values_Entered,Beginning_Balance,""), "")</f>
        <v/>
      </c>
      <c r="E256" s="61" t="str">
        <f>IFERROR(IF(Loan_Not_Paid*Values_Entered,Monthly_Payment,""), "")</f>
        <v/>
      </c>
      <c r="F256" s="61" t="str">
        <f>IFERROR(IF(Loan_Not_Paid*Values_Entered,Principal,""), "")</f>
        <v/>
      </c>
      <c r="G256" s="61" t="str">
        <f>IFERROR(IF(Loan_Not_Paid*Values_Entered,Interest,""), "")</f>
        <v/>
      </c>
      <c r="H256" s="61" t="str">
        <f>IFERROR(IF(Loan_Not_Paid*Values_Entered,Ending_Balance,""), "")</f>
        <v/>
      </c>
    </row>
    <row r="257" spans="2:8" x14ac:dyDescent="0.25">
      <c r="B257" s="59" t="str">
        <f>IFERROR(IF(Loan_Not_Paid*Values_Entered,Payment_Number,""), "")</f>
        <v/>
      </c>
      <c r="C257" s="60" t="str">
        <f>IFERROR(IF(Loan_Not_Paid*Values_Entered,Payment_Date,""), "")</f>
        <v/>
      </c>
      <c r="D257" s="61" t="str">
        <f>IFERROR(IF(Loan_Not_Paid*Values_Entered,Beginning_Balance,""), "")</f>
        <v/>
      </c>
      <c r="E257" s="61" t="str">
        <f>IFERROR(IF(Loan_Not_Paid*Values_Entered,Monthly_Payment,""), "")</f>
        <v/>
      </c>
      <c r="F257" s="61" t="str">
        <f>IFERROR(IF(Loan_Not_Paid*Values_Entered,Principal,""), "")</f>
        <v/>
      </c>
      <c r="G257" s="61" t="str">
        <f>IFERROR(IF(Loan_Not_Paid*Values_Entered,Interest,""), "")</f>
        <v/>
      </c>
      <c r="H257" s="61" t="str">
        <f>IFERROR(IF(Loan_Not_Paid*Values_Entered,Ending_Balance,""), "")</f>
        <v/>
      </c>
    </row>
    <row r="258" spans="2:8" x14ac:dyDescent="0.25">
      <c r="B258" s="59" t="str">
        <f>IFERROR(IF(Loan_Not_Paid*Values_Entered,Payment_Number,""), "")</f>
        <v/>
      </c>
      <c r="C258" s="60" t="str">
        <f>IFERROR(IF(Loan_Not_Paid*Values_Entered,Payment_Date,""), "")</f>
        <v/>
      </c>
      <c r="D258" s="61" t="str">
        <f>IFERROR(IF(Loan_Not_Paid*Values_Entered,Beginning_Balance,""), "")</f>
        <v/>
      </c>
      <c r="E258" s="61" t="str">
        <f>IFERROR(IF(Loan_Not_Paid*Values_Entered,Monthly_Payment,""), "")</f>
        <v/>
      </c>
      <c r="F258" s="61" t="str">
        <f>IFERROR(IF(Loan_Not_Paid*Values_Entered,Principal,""), "")</f>
        <v/>
      </c>
      <c r="G258" s="61" t="str">
        <f>IFERROR(IF(Loan_Not_Paid*Values_Entered,Interest,""), "")</f>
        <v/>
      </c>
      <c r="H258" s="61" t="str">
        <f>IFERROR(IF(Loan_Not_Paid*Values_Entered,Ending_Balance,""), "")</f>
        <v/>
      </c>
    </row>
    <row r="259" spans="2:8" x14ac:dyDescent="0.25">
      <c r="B259" s="59" t="str">
        <f>IFERROR(IF(Loan_Not_Paid*Values_Entered,Payment_Number,""), "")</f>
        <v/>
      </c>
      <c r="C259" s="60" t="str">
        <f>IFERROR(IF(Loan_Not_Paid*Values_Entered,Payment_Date,""), "")</f>
        <v/>
      </c>
      <c r="D259" s="61" t="str">
        <f>IFERROR(IF(Loan_Not_Paid*Values_Entered,Beginning_Balance,""), "")</f>
        <v/>
      </c>
      <c r="E259" s="61" t="str">
        <f>IFERROR(IF(Loan_Not_Paid*Values_Entered,Monthly_Payment,""), "")</f>
        <v/>
      </c>
      <c r="F259" s="61" t="str">
        <f>IFERROR(IF(Loan_Not_Paid*Values_Entered,Principal,""), "")</f>
        <v/>
      </c>
      <c r="G259" s="61" t="str">
        <f>IFERROR(IF(Loan_Not_Paid*Values_Entered,Interest,""), "")</f>
        <v/>
      </c>
      <c r="H259" s="61" t="str">
        <f>IFERROR(IF(Loan_Not_Paid*Values_Entered,Ending_Balance,""), "")</f>
        <v/>
      </c>
    </row>
    <row r="260" spans="2:8" x14ac:dyDescent="0.25">
      <c r="B260" s="59" t="str">
        <f>IFERROR(IF(Loan_Not_Paid*Values_Entered,Payment_Number,""), "")</f>
        <v/>
      </c>
      <c r="C260" s="60" t="str">
        <f>IFERROR(IF(Loan_Not_Paid*Values_Entered,Payment_Date,""), "")</f>
        <v/>
      </c>
      <c r="D260" s="61" t="str">
        <f>IFERROR(IF(Loan_Not_Paid*Values_Entered,Beginning_Balance,""), "")</f>
        <v/>
      </c>
      <c r="E260" s="61" t="str">
        <f>IFERROR(IF(Loan_Not_Paid*Values_Entered,Monthly_Payment,""), "")</f>
        <v/>
      </c>
      <c r="F260" s="61" t="str">
        <f>IFERROR(IF(Loan_Not_Paid*Values_Entered,Principal,""), "")</f>
        <v/>
      </c>
      <c r="G260" s="61" t="str">
        <f>IFERROR(IF(Loan_Not_Paid*Values_Entered,Interest,""), "")</f>
        <v/>
      </c>
      <c r="H260" s="61" t="str">
        <f>IFERROR(IF(Loan_Not_Paid*Values_Entered,Ending_Balance,""), "")</f>
        <v/>
      </c>
    </row>
    <row r="261" spans="2:8" x14ac:dyDescent="0.25">
      <c r="B261" s="59" t="str">
        <f>IFERROR(IF(Loan_Not_Paid*Values_Entered,Payment_Number,""), "")</f>
        <v/>
      </c>
      <c r="C261" s="60" t="str">
        <f>IFERROR(IF(Loan_Not_Paid*Values_Entered,Payment_Date,""), "")</f>
        <v/>
      </c>
      <c r="D261" s="61" t="str">
        <f>IFERROR(IF(Loan_Not_Paid*Values_Entered,Beginning_Balance,""), "")</f>
        <v/>
      </c>
      <c r="E261" s="61" t="str">
        <f>IFERROR(IF(Loan_Not_Paid*Values_Entered,Monthly_Payment,""), "")</f>
        <v/>
      </c>
      <c r="F261" s="61" t="str">
        <f>IFERROR(IF(Loan_Not_Paid*Values_Entered,Principal,""), "")</f>
        <v/>
      </c>
      <c r="G261" s="61" t="str">
        <f>IFERROR(IF(Loan_Not_Paid*Values_Entered,Interest,""), "")</f>
        <v/>
      </c>
      <c r="H261" s="61" t="str">
        <f>IFERROR(IF(Loan_Not_Paid*Values_Entered,Ending_Balance,""), "")</f>
        <v/>
      </c>
    </row>
    <row r="262" spans="2:8" x14ac:dyDescent="0.25">
      <c r="B262" s="59" t="str">
        <f>IFERROR(IF(Loan_Not_Paid*Values_Entered,Payment_Number,""), "")</f>
        <v/>
      </c>
      <c r="C262" s="60" t="str">
        <f>IFERROR(IF(Loan_Not_Paid*Values_Entered,Payment_Date,""), "")</f>
        <v/>
      </c>
      <c r="D262" s="61" t="str">
        <f>IFERROR(IF(Loan_Not_Paid*Values_Entered,Beginning_Balance,""), "")</f>
        <v/>
      </c>
      <c r="E262" s="61" t="str">
        <f>IFERROR(IF(Loan_Not_Paid*Values_Entered,Monthly_Payment,""), "")</f>
        <v/>
      </c>
      <c r="F262" s="61" t="str">
        <f>IFERROR(IF(Loan_Not_Paid*Values_Entered,Principal,""), "")</f>
        <v/>
      </c>
      <c r="G262" s="61" t="str">
        <f>IFERROR(IF(Loan_Not_Paid*Values_Entered,Interest,""), "")</f>
        <v/>
      </c>
      <c r="H262" s="61" t="str">
        <f>IFERROR(IF(Loan_Not_Paid*Values_Entered,Ending_Balance,""), "")</f>
        <v/>
      </c>
    </row>
  </sheetData>
  <sheetProtection selectLockedCells="1"/>
  <mergeCells count="21">
    <mergeCell ref="B3:O3"/>
    <mergeCell ref="B5:H8"/>
    <mergeCell ref="G21:H21"/>
    <mergeCell ref="G23:H23"/>
    <mergeCell ref="G24:H24"/>
    <mergeCell ref="G16:H16"/>
    <mergeCell ref="G22:H22"/>
    <mergeCell ref="G17:H17"/>
    <mergeCell ref="G18:H18"/>
    <mergeCell ref="G19:H19"/>
    <mergeCell ref="G20:H20"/>
    <mergeCell ref="B25:D25"/>
    <mergeCell ref="B16:E16"/>
    <mergeCell ref="B17:D17"/>
    <mergeCell ref="B18:D18"/>
    <mergeCell ref="B19:D19"/>
    <mergeCell ref="B20:D20"/>
    <mergeCell ref="B22:D22"/>
    <mergeCell ref="B23:D23"/>
    <mergeCell ref="B24:D24"/>
    <mergeCell ref="B21:D21"/>
  </mergeCells>
  <conditionalFormatting sqref="B27:B262">
    <cfRule type="expression" dxfId="14" priority="22" stopIfTrue="1">
      <formula>NOT(Loan_Not_Paid)</formula>
    </cfRule>
    <cfRule type="expression" dxfId="13" priority="23" stopIfTrue="1">
      <formula>IF(ROW(B27)=Last_Row,TRUE,FALSE)</formula>
    </cfRule>
  </conditionalFormatting>
  <conditionalFormatting sqref="C27:G262">
    <cfRule type="expression" dxfId="12" priority="20" stopIfTrue="1">
      <formula>NOT(Loan_Not_Paid)</formula>
    </cfRule>
    <cfRule type="expression" dxfId="11" priority="21" stopIfTrue="1">
      <formula>IF(ROW(C27)=Last_Row,TRUE,FALSE)</formula>
    </cfRule>
  </conditionalFormatting>
  <conditionalFormatting sqref="G23">
    <cfRule type="expression" dxfId="10" priority="5">
      <formula>ISBLANK($G$20)</formula>
    </cfRule>
  </conditionalFormatting>
  <conditionalFormatting sqref="G19:H19">
    <cfRule type="expression" dxfId="9" priority="7">
      <formula>ISBLANK($G$18)</formula>
    </cfRule>
  </conditionalFormatting>
  <conditionalFormatting sqref="G20:H20">
    <cfRule type="expression" dxfId="8" priority="1">
      <formula>$G$18="No"</formula>
    </cfRule>
    <cfRule type="expression" dxfId="7" priority="2">
      <formula>ISBLANK($G$18)</formula>
    </cfRule>
  </conditionalFormatting>
  <conditionalFormatting sqref="G21:H21">
    <cfRule type="expression" dxfId="6" priority="3">
      <formula>ISBLANK($G$20)</formula>
    </cfRule>
  </conditionalFormatting>
  <conditionalFormatting sqref="G22:H22">
    <cfRule type="expression" dxfId="5" priority="14">
      <formula>ISBLANK($G$20)</formula>
    </cfRule>
  </conditionalFormatting>
  <conditionalFormatting sqref="G24:H24">
    <cfRule type="expression" dxfId="4" priority="4">
      <formula>ISBLANK($G$20)</formula>
    </cfRule>
  </conditionalFormatting>
  <conditionalFormatting sqref="H27:H262">
    <cfRule type="expression" dxfId="3" priority="24" stopIfTrue="1">
      <formula>NOT(Loan_Not_Paid)</formula>
    </cfRule>
    <cfRule type="expression" dxfId="2" priority="25" stopIfTrue="1">
      <formula>IF(ROW(H27)=Last_Row,TRUE,FALSE)</formula>
    </cfRule>
  </conditionalFormatting>
  <dataValidations xWindow="468" yWindow="413" count="26">
    <dataValidation allowBlank="1" showErrorMessage="1" sqref="A4:A7 B3:O3 B18:D18 C5:D10 B15 H5:H15 E13:E14 G17 G19:G20 G21:G22 E5:G12 C15:G15 B5:B10" xr:uid="{00000000-0002-0000-0300-000000000000}"/>
    <dataValidation allowBlank="1" showInputMessage="1" showErrorMessage="1" prompt="Enter Loan amount in cell at right" sqref="B17:D17" xr:uid="{00000000-0002-0000-0300-000001000000}"/>
    <dataValidation allowBlank="1" showInputMessage="1" showErrorMessage="1" prompt="Enter Loan amount in this cell" sqref="E17" xr:uid="{00000000-0002-0000-0300-000002000000}"/>
    <dataValidation allowBlank="1" showInputMessage="1" showErrorMessage="1" prompt="Enter Loan period in years in cell at right" sqref="B19:D19" xr:uid="{00000000-0002-0000-0300-000003000000}"/>
    <dataValidation type="whole" allowBlank="1" showInputMessage="1" showErrorMessage="1" prompt="Enter Loan period 12 to 60 months in this cell" sqref="E19" xr:uid="{00000000-0002-0000-0300-000004000000}">
      <formula1>12</formula1>
      <formula2>60</formula2>
    </dataValidation>
    <dataValidation allowBlank="1" showInputMessage="1" showErrorMessage="1" prompt="Enter Start date of loan in cell at right" sqref="B20:D20" xr:uid="{00000000-0002-0000-0300-000005000000}"/>
    <dataValidation allowBlank="1" showInputMessage="1" showErrorMessage="1" prompt="Enter Start date of loan in this cell" sqref="E20" xr:uid="{00000000-0002-0000-0300-000006000000}"/>
    <dataValidation allowBlank="1" showInputMessage="1" showErrorMessage="1" prompt="Monthly payment is automatically calculated in cell at right" sqref="B21:D21" xr:uid="{00000000-0002-0000-0300-000007000000}"/>
    <dataValidation allowBlank="1" showInputMessage="1" showErrorMessage="1" prompt="Monthly payment is automatically calculated in this cell" sqref="E21" xr:uid="{00000000-0002-0000-0300-000008000000}"/>
    <dataValidation allowBlank="1" showInputMessage="1" showErrorMessage="1" prompt="Number of payments is automatically calculated in cell at right" sqref="B22:D22" xr:uid="{00000000-0002-0000-0300-000009000000}"/>
    <dataValidation allowBlank="1" showInputMessage="1" showErrorMessage="1" prompt="Number of payments is automatically calculated in this cell" sqref="E22" xr:uid="{00000000-0002-0000-0300-00000A000000}"/>
    <dataValidation allowBlank="1" showInputMessage="1" showErrorMessage="1" prompt="Total interest is automatically calculated in cell at right" sqref="B23:D23" xr:uid="{00000000-0002-0000-0300-00000B000000}"/>
    <dataValidation allowBlank="1" showInputMessage="1" showErrorMessage="1" prompt="Total interest is automatically calculated in this cell" sqref="E23" xr:uid="{00000000-0002-0000-0300-00000C000000}"/>
    <dataValidation allowBlank="1" showInputMessage="1" showErrorMessage="1" prompt="Total cost of loan is automatically calculated in cell at right" sqref="B24:D25" xr:uid="{00000000-0002-0000-0300-00000D000000}"/>
    <dataValidation allowBlank="1" showInputMessage="1" showErrorMessage="1" prompt="Total cost of loan is automatically calculated in this cell" sqref="E24" xr:uid="{00000000-0002-0000-0300-00000E000000}"/>
    <dataValidation allowBlank="1" showInputMessage="1" showErrorMessage="1" prompt="Enter values in cells E3 through E6 for each description in column B. Values in cells E8 through E11 are automatically calculated" sqref="B16" xr:uid="{00000000-0002-0000-0300-00000F000000}"/>
    <dataValidation allowBlank="1" showInputMessage="1" showErrorMessage="1" prompt="Payment Number is automatically updated in this column under this heading" sqref="B26" xr:uid="{00000000-0002-0000-0300-000010000000}"/>
    <dataValidation allowBlank="1" showInputMessage="1" showErrorMessage="1" prompt="Payment Date is automatically updated in this column under this heading" sqref="C26" xr:uid="{00000000-0002-0000-0300-000011000000}"/>
    <dataValidation allowBlank="1" showInputMessage="1" showErrorMessage="1" prompt="Beginning Balance is automatically calculated in this column under this heading" sqref="D26" xr:uid="{00000000-0002-0000-0300-000012000000}"/>
    <dataValidation allowBlank="1" showInputMessage="1" showErrorMessage="1" prompt="Payment amount is automatically calculated in this column under this heading" sqref="E26" xr:uid="{00000000-0002-0000-0300-000013000000}"/>
    <dataValidation allowBlank="1" showInputMessage="1" showErrorMessage="1" prompt="Principal amount is automatically updated in this column under this heading" sqref="F26" xr:uid="{00000000-0002-0000-0300-000014000000}"/>
    <dataValidation allowBlank="1" showInputMessage="1" showErrorMessage="1" prompt="Interest amount is automatically updated in this column under this heading" sqref="G26" xr:uid="{00000000-0002-0000-0300-000015000000}"/>
    <dataValidation allowBlank="1" showInputMessage="1" showErrorMessage="1" prompt="Ending Balance is automatically updated in this column under this heading" sqref="H26" xr:uid="{00000000-0002-0000-0300-000016000000}"/>
    <dataValidation allowBlank="1" showInputMessage="1" showErrorMessage="1" prompt="Enter Annual interest rate in this cell" sqref="E18" xr:uid="{00000000-0002-0000-0300-000017000000}"/>
    <dataValidation allowBlank="1" showErrorMessage="1" prompt="Create a loan repayment schedule using this Loan calculator and amortisation worksheet. Total interest and total payments are automatically calculated" sqref="A8:A15" xr:uid="{00000000-0002-0000-0300-000018000000}"/>
    <dataValidation type="list" allowBlank="1" showErrorMessage="1" prompt="Please select from the dropdown menu" sqref="G18:H18" xr:uid="{00000000-0002-0000-0300-000019000000}">
      <formula1>$K$18:$K$20</formula1>
    </dataValidation>
  </dataValidations>
  <printOptions horizontalCentered="1"/>
  <pageMargins left="0.5" right="0.5" top="1" bottom="1" header="0.5" footer="0.5"/>
  <pageSetup paperSize="9" scale="97" fitToHeight="0" orientation="portrait" r:id="rId1"/>
  <headerFooter differentFirst="1">
    <oddFooter>Page &amp;P of &amp;N</oddFooter>
  </headerFooter>
  <rowBreaks count="6" manualBreakCount="6">
    <brk id="46" max="16383" man="1"/>
    <brk id="85" max="16383" man="1"/>
    <brk id="124" max="16383" man="1"/>
    <brk id="163" max="16383" man="1"/>
    <brk id="202" max="16383" man="1"/>
    <brk id="241" max="16383" man="1"/>
  </rowBreaks>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76"/>
  <sheetViews>
    <sheetView tabSelected="1" topLeftCell="A22" zoomScale="77" zoomScaleNormal="100" workbookViewId="0">
      <selection activeCell="AQ42" sqref="AQ42"/>
    </sheetView>
  </sheetViews>
  <sheetFormatPr defaultColWidth="8.69921875" defaultRowHeight="13.8" x14ac:dyDescent="0.25"/>
  <cols>
    <col min="1" max="1" width="4.3984375" style="135" customWidth="1"/>
    <col min="2" max="2" width="48.59765625" style="160" customWidth="1"/>
    <col min="3" max="3" width="20.5" style="160" customWidth="1"/>
    <col min="4" max="4" width="16.69921875" style="160" customWidth="1"/>
    <col min="5" max="40" width="10.8984375" style="160" customWidth="1"/>
    <col min="41" max="41" width="19.69921875" style="160" customWidth="1"/>
    <col min="42" max="42" width="4.8984375" style="135" customWidth="1"/>
    <col min="43" max="61" width="8.69921875" style="135"/>
    <col min="62" max="16384" width="8.69921875" style="160"/>
  </cols>
  <sheetData>
    <row r="1" spans="1:48" s="135" customFormat="1" ht="17.25" customHeight="1" thickBot="1" x14ac:dyDescent="0.3">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row>
    <row r="2" spans="1:48" s="135" customFormat="1" ht="17.25" customHeight="1" thickTop="1" x14ac:dyDescent="0.25">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37"/>
      <c r="AI2" s="137"/>
      <c r="AJ2" s="137"/>
      <c r="AK2" s="137"/>
      <c r="AL2" s="137"/>
      <c r="AM2" s="137"/>
      <c r="AN2" s="137"/>
      <c r="AO2" s="137"/>
    </row>
    <row r="3" spans="1:48" s="12" customFormat="1" ht="21" customHeight="1" x14ac:dyDescent="0.3">
      <c r="B3" s="138" t="s">
        <v>84</v>
      </c>
      <c r="C3" s="139"/>
      <c r="D3" s="140"/>
      <c r="E3" s="141"/>
      <c r="F3" s="142"/>
      <c r="G3" s="142"/>
      <c r="I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row>
    <row r="4" spans="1:48" s="12" customFormat="1" ht="33" customHeight="1" x14ac:dyDescent="0.3">
      <c r="B4" s="140"/>
      <c r="C4" s="140"/>
      <c r="D4" s="140"/>
      <c r="E4" s="141"/>
      <c r="F4" s="142"/>
      <c r="G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row>
    <row r="5" spans="1:48" s="12" customFormat="1" ht="21" customHeight="1" x14ac:dyDescent="0.3">
      <c r="A5" s="269" t="s">
        <v>85</v>
      </c>
      <c r="B5" s="269"/>
      <c r="C5" s="269"/>
      <c r="D5" s="188"/>
      <c r="E5" s="188"/>
      <c r="F5" s="188"/>
      <c r="G5" s="188"/>
      <c r="H5" s="188"/>
      <c r="I5" s="188"/>
      <c r="J5" s="188"/>
      <c r="K5" s="188"/>
      <c r="L5" s="189"/>
      <c r="M5" s="189"/>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row>
    <row r="6" spans="1:48" s="12" customFormat="1" ht="33" customHeight="1" thickBot="1" x14ac:dyDescent="0.35">
      <c r="B6" s="140"/>
      <c r="C6" s="140"/>
      <c r="D6" s="140"/>
      <c r="E6" s="141"/>
      <c r="F6" s="142"/>
      <c r="G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row>
    <row r="7" spans="1:48" s="135" customFormat="1" ht="22.5" customHeight="1" x14ac:dyDescent="0.3">
      <c r="B7" s="529" t="s">
        <v>86</v>
      </c>
      <c r="C7" s="530"/>
      <c r="D7" s="530"/>
      <c r="E7" s="530"/>
      <c r="F7" s="530"/>
      <c r="G7" s="530"/>
      <c r="H7" s="530"/>
      <c r="I7" s="530"/>
      <c r="J7" s="530"/>
      <c r="K7" s="530"/>
      <c r="L7" s="530"/>
      <c r="M7" s="531"/>
      <c r="O7" s="143" t="s">
        <v>87</v>
      </c>
      <c r="AO7" s="12"/>
      <c r="AP7" s="142"/>
      <c r="AR7" s="12"/>
      <c r="AS7" s="12"/>
      <c r="AT7" s="12"/>
      <c r="AU7" s="12"/>
      <c r="AV7" s="12"/>
    </row>
    <row r="8" spans="1:48" s="135" customFormat="1" ht="24" customHeight="1" x14ac:dyDescent="0.3">
      <c r="B8" s="532"/>
      <c r="C8" s="533"/>
      <c r="D8" s="533"/>
      <c r="E8" s="533"/>
      <c r="F8" s="533"/>
      <c r="G8" s="533"/>
      <c r="H8" s="533"/>
      <c r="I8" s="533"/>
      <c r="J8" s="533"/>
      <c r="K8" s="533"/>
      <c r="L8" s="533"/>
      <c r="M8" s="534"/>
      <c r="O8" s="144"/>
      <c r="P8" s="520" t="s">
        <v>88</v>
      </c>
      <c r="Q8" s="521"/>
      <c r="R8" s="521"/>
      <c r="S8" s="521"/>
      <c r="T8" s="521"/>
      <c r="U8" s="521"/>
      <c r="V8" s="521"/>
      <c r="W8" s="521"/>
      <c r="X8" s="521"/>
      <c r="Y8" s="521"/>
      <c r="Z8" s="521"/>
      <c r="AA8" s="521"/>
      <c r="AB8" s="521"/>
      <c r="AC8" s="521"/>
      <c r="AD8" s="521"/>
      <c r="AE8" s="521"/>
      <c r="AF8" s="521"/>
      <c r="AG8" s="521"/>
      <c r="AH8" s="521"/>
      <c r="AI8" s="521"/>
      <c r="AJ8" s="521"/>
      <c r="AK8" s="521"/>
      <c r="AL8" s="521"/>
      <c r="AM8" s="521"/>
      <c r="AN8" s="521"/>
      <c r="AO8" s="522"/>
      <c r="AP8" s="142"/>
      <c r="AR8" s="12"/>
      <c r="AS8" s="12"/>
      <c r="AT8" s="12"/>
      <c r="AU8" s="12"/>
      <c r="AV8" s="12"/>
    </row>
    <row r="9" spans="1:48" s="135" customFormat="1" ht="27.6" customHeight="1" thickBot="1" x14ac:dyDescent="0.35">
      <c r="B9" s="535"/>
      <c r="C9" s="536"/>
      <c r="D9" s="536"/>
      <c r="E9" s="536"/>
      <c r="F9" s="536"/>
      <c r="G9" s="536"/>
      <c r="H9" s="536"/>
      <c r="I9" s="536"/>
      <c r="J9" s="536"/>
      <c r="K9" s="536"/>
      <c r="L9" s="536"/>
      <c r="M9" s="537"/>
      <c r="O9" s="145"/>
      <c r="P9" s="523" t="s">
        <v>89</v>
      </c>
      <c r="Q9" s="524"/>
      <c r="R9" s="524"/>
      <c r="S9" s="524"/>
      <c r="T9" s="524"/>
      <c r="U9" s="524"/>
      <c r="V9" s="524"/>
      <c r="W9" s="524"/>
      <c r="X9" s="524"/>
      <c r="Y9" s="524"/>
      <c r="Z9" s="524"/>
      <c r="AA9" s="524"/>
      <c r="AB9" s="524"/>
      <c r="AC9" s="524"/>
      <c r="AD9" s="524"/>
      <c r="AE9" s="524"/>
      <c r="AF9" s="524"/>
      <c r="AG9" s="524"/>
      <c r="AH9" s="524"/>
      <c r="AI9" s="524"/>
      <c r="AJ9" s="524"/>
      <c r="AK9" s="524"/>
      <c r="AL9" s="524"/>
      <c r="AM9" s="524"/>
      <c r="AN9" s="524"/>
      <c r="AO9" s="525"/>
      <c r="AP9" s="142"/>
      <c r="AR9" s="12"/>
      <c r="AS9" s="12"/>
      <c r="AT9" s="12"/>
      <c r="AU9" s="12"/>
      <c r="AV9" s="12"/>
    </row>
    <row r="10" spans="1:48" s="135" customFormat="1" ht="21" customHeight="1" thickBot="1" x14ac:dyDescent="0.35">
      <c r="B10" s="146"/>
      <c r="C10" s="146"/>
      <c r="D10" s="147"/>
      <c r="E10" s="147"/>
      <c r="F10" s="147"/>
      <c r="G10" s="148"/>
      <c r="H10" s="146"/>
      <c r="I10" s="148"/>
      <c r="J10" s="147"/>
      <c r="K10" s="147"/>
      <c r="L10" s="147"/>
      <c r="M10" s="147"/>
      <c r="N10" s="147"/>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2"/>
      <c r="AR10" s="12"/>
      <c r="AS10" s="12"/>
      <c r="AT10" s="12"/>
      <c r="AU10" s="12"/>
      <c r="AV10" s="12"/>
    </row>
    <row r="11" spans="1:48" s="135" customFormat="1" ht="16.5" customHeight="1" thickTop="1" thickBot="1" x14ac:dyDescent="0.35">
      <c r="B11" s="149"/>
      <c r="C11" s="149"/>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42"/>
      <c r="AR11" s="12"/>
      <c r="AS11" s="12"/>
      <c r="AT11" s="12"/>
      <c r="AU11" s="12"/>
      <c r="AV11" s="12"/>
    </row>
    <row r="12" spans="1:48" s="135" customFormat="1" ht="16.5" customHeight="1" x14ac:dyDescent="0.3">
      <c r="B12" s="151" t="s">
        <v>90</v>
      </c>
      <c r="C12" s="248"/>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42"/>
      <c r="AR12" s="12"/>
      <c r="AS12" s="12"/>
      <c r="AT12" s="12"/>
      <c r="AU12" s="12"/>
      <c r="AV12" s="12"/>
    </row>
    <row r="13" spans="1:48" s="135" customFormat="1" ht="16.5" customHeight="1" x14ac:dyDescent="0.3">
      <c r="B13" s="151" t="s">
        <v>91</v>
      </c>
      <c r="C13" s="149"/>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42"/>
      <c r="AR13" s="12"/>
      <c r="AS13" s="12"/>
      <c r="AT13" s="12"/>
      <c r="AU13" s="12"/>
      <c r="AV13" s="12"/>
    </row>
    <row r="14" spans="1:48" s="135" customFormat="1" ht="16.5" customHeight="1" thickBot="1" x14ac:dyDescent="0.35">
      <c r="B14" s="149"/>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42"/>
      <c r="AR14" s="12"/>
      <c r="AS14" s="12"/>
      <c r="AT14" s="12"/>
      <c r="AU14" s="12"/>
      <c r="AV14" s="12"/>
    </row>
    <row r="15" spans="1:48" s="135" customFormat="1" ht="20.25" customHeight="1" thickBot="1" x14ac:dyDescent="0.35">
      <c r="B15" s="152"/>
      <c r="C15" s="152"/>
      <c r="D15" s="150"/>
      <c r="E15" s="526" t="s">
        <v>194</v>
      </c>
      <c r="F15" s="527"/>
      <c r="G15" s="527"/>
      <c r="H15" s="527"/>
      <c r="I15" s="527"/>
      <c r="J15" s="527"/>
      <c r="K15" s="527"/>
      <c r="L15" s="527"/>
      <c r="M15" s="527"/>
      <c r="N15" s="527"/>
      <c r="O15" s="527"/>
      <c r="P15" s="528"/>
      <c r="Q15" s="246"/>
      <c r="R15" s="246"/>
      <c r="S15" s="246"/>
      <c r="T15" s="246"/>
      <c r="U15" s="246"/>
      <c r="V15" s="246"/>
      <c r="W15" s="246"/>
      <c r="X15" s="246"/>
      <c r="Y15" s="246"/>
      <c r="Z15" s="246"/>
      <c r="AA15" s="246"/>
      <c r="AB15" s="246"/>
      <c r="AC15" s="246"/>
      <c r="AD15" s="246"/>
      <c r="AE15" s="246"/>
      <c r="AF15" s="246"/>
      <c r="AG15" s="246"/>
      <c r="AH15" s="246"/>
      <c r="AI15" s="246"/>
      <c r="AJ15" s="246"/>
      <c r="AK15" s="246"/>
      <c r="AL15" s="246"/>
      <c r="AM15" s="246"/>
      <c r="AN15" s="246"/>
      <c r="AO15" s="153"/>
    </row>
    <row r="16" spans="1:48" s="154" customFormat="1" ht="41.4" customHeight="1" x14ac:dyDescent="0.25">
      <c r="B16" s="155" t="s">
        <v>92</v>
      </c>
      <c r="C16" s="156" t="str">
        <f>C24</f>
        <v>Опис (в разі необхідності)</v>
      </c>
      <c r="D16" s="190" t="str">
        <f>D24</f>
        <v xml:space="preserve">Залишок коштів/переплат на дату початку </v>
      </c>
      <c r="E16" s="157">
        <v>1</v>
      </c>
      <c r="F16" s="157">
        <v>2</v>
      </c>
      <c r="G16" s="157">
        <v>3</v>
      </c>
      <c r="H16" s="157">
        <v>4</v>
      </c>
      <c r="I16" s="157">
        <v>5</v>
      </c>
      <c r="J16" s="158">
        <v>6</v>
      </c>
      <c r="K16" s="157">
        <v>7</v>
      </c>
      <c r="L16" s="158">
        <v>8</v>
      </c>
      <c r="M16" s="157">
        <v>9</v>
      </c>
      <c r="N16" s="157">
        <v>10</v>
      </c>
      <c r="O16" s="157">
        <v>11</v>
      </c>
      <c r="P16" s="157">
        <v>12</v>
      </c>
      <c r="Q16" s="157">
        <v>13</v>
      </c>
      <c r="R16" s="157">
        <v>14</v>
      </c>
      <c r="S16" s="157">
        <v>15</v>
      </c>
      <c r="T16" s="157">
        <v>16</v>
      </c>
      <c r="U16" s="157">
        <v>17</v>
      </c>
      <c r="V16" s="157">
        <v>18</v>
      </c>
      <c r="W16" s="157">
        <v>19</v>
      </c>
      <c r="X16" s="157">
        <v>20</v>
      </c>
      <c r="Y16" s="157">
        <v>21</v>
      </c>
      <c r="Z16" s="157">
        <v>22</v>
      </c>
      <c r="AA16" s="157">
        <v>23</v>
      </c>
      <c r="AB16" s="157">
        <v>24</v>
      </c>
      <c r="AC16" s="157">
        <v>25</v>
      </c>
      <c r="AD16" s="157">
        <v>26</v>
      </c>
      <c r="AE16" s="157">
        <v>27</v>
      </c>
      <c r="AF16" s="157">
        <v>28</v>
      </c>
      <c r="AG16" s="157">
        <v>29</v>
      </c>
      <c r="AH16" s="157">
        <v>30</v>
      </c>
      <c r="AI16" s="157">
        <v>31</v>
      </c>
      <c r="AJ16" s="157">
        <v>32</v>
      </c>
      <c r="AK16" s="157">
        <v>33</v>
      </c>
      <c r="AL16" s="157">
        <v>34</v>
      </c>
      <c r="AM16" s="157">
        <v>35</v>
      </c>
      <c r="AN16" s="157">
        <v>36</v>
      </c>
      <c r="AO16" s="159" t="s">
        <v>93</v>
      </c>
    </row>
    <row r="17" spans="1:61" ht="14.4" thickBot="1" x14ac:dyDescent="0.3">
      <c r="B17" s="161" t="s">
        <v>94</v>
      </c>
      <c r="C17" s="206"/>
      <c r="D17" s="207">
        <f>C12</f>
        <v>0</v>
      </c>
      <c r="E17" s="220" t="s">
        <v>95</v>
      </c>
      <c r="F17" s="208" t="s">
        <v>95</v>
      </c>
      <c r="G17" s="208" t="s">
        <v>95</v>
      </c>
      <c r="H17" s="208" t="s">
        <v>95</v>
      </c>
      <c r="I17" s="208" t="s">
        <v>95</v>
      </c>
      <c r="J17" s="208" t="s">
        <v>95</v>
      </c>
      <c r="K17" s="208" t="s">
        <v>95</v>
      </c>
      <c r="L17" s="208" t="s">
        <v>95</v>
      </c>
      <c r="M17" s="208" t="s">
        <v>95</v>
      </c>
      <c r="N17" s="208" t="s">
        <v>95</v>
      </c>
      <c r="O17" s="208" t="s">
        <v>95</v>
      </c>
      <c r="P17" s="208" t="str">
        <f>O17</f>
        <v>н/д</v>
      </c>
      <c r="Q17" s="208" t="str">
        <f>P17</f>
        <v>н/д</v>
      </c>
      <c r="R17" s="208" t="str">
        <f t="shared" ref="R17:AB17" si="0">Q17</f>
        <v>н/д</v>
      </c>
      <c r="S17" s="208" t="str">
        <f t="shared" si="0"/>
        <v>н/д</v>
      </c>
      <c r="T17" s="208" t="str">
        <f t="shared" si="0"/>
        <v>н/д</v>
      </c>
      <c r="U17" s="208" t="str">
        <f t="shared" si="0"/>
        <v>н/д</v>
      </c>
      <c r="V17" s="208" t="str">
        <f t="shared" si="0"/>
        <v>н/д</v>
      </c>
      <c r="W17" s="208" t="str">
        <f t="shared" si="0"/>
        <v>н/д</v>
      </c>
      <c r="X17" s="208" t="str">
        <f t="shared" si="0"/>
        <v>н/д</v>
      </c>
      <c r="Y17" s="208" t="str">
        <f t="shared" si="0"/>
        <v>н/д</v>
      </c>
      <c r="Z17" s="208" t="str">
        <f t="shared" si="0"/>
        <v>н/д</v>
      </c>
      <c r="AA17" s="208" t="str">
        <f t="shared" si="0"/>
        <v>н/д</v>
      </c>
      <c r="AB17" s="208" t="str">
        <f t="shared" si="0"/>
        <v>н/д</v>
      </c>
      <c r="AC17" s="208" t="str">
        <f t="shared" ref="AC17" si="1">AB17</f>
        <v>н/д</v>
      </c>
      <c r="AD17" s="208" t="str">
        <f t="shared" ref="AD17" si="2">AC17</f>
        <v>н/д</v>
      </c>
      <c r="AE17" s="208" t="str">
        <f t="shared" ref="AE17" si="3">AD17</f>
        <v>н/д</v>
      </c>
      <c r="AF17" s="208" t="str">
        <f t="shared" ref="AF17" si="4">AE17</f>
        <v>н/д</v>
      </c>
      <c r="AG17" s="208" t="str">
        <f t="shared" ref="AG17" si="5">AF17</f>
        <v>н/д</v>
      </c>
      <c r="AH17" s="208" t="str">
        <f t="shared" ref="AH17" si="6">AG17</f>
        <v>н/д</v>
      </c>
      <c r="AI17" s="208" t="str">
        <f t="shared" ref="AI17" si="7">AH17</f>
        <v>н/д</v>
      </c>
      <c r="AJ17" s="208" t="str">
        <f t="shared" ref="AJ17" si="8">AI17</f>
        <v>н/д</v>
      </c>
      <c r="AK17" s="208" t="str">
        <f t="shared" ref="AK17" si="9">AJ17</f>
        <v>н/д</v>
      </c>
      <c r="AL17" s="208" t="str">
        <f t="shared" ref="AL17" si="10">AK17</f>
        <v>н/д</v>
      </c>
      <c r="AM17" s="208" t="str">
        <f t="shared" ref="AM17" si="11">AL17</f>
        <v>н/д</v>
      </c>
      <c r="AN17" s="208" t="str">
        <f t="shared" ref="AN17" si="12">AM17</f>
        <v>н/д</v>
      </c>
      <c r="AO17" s="204">
        <f t="shared" ref="AO17:AO20" si="13">SUM(D17:P17)</f>
        <v>0</v>
      </c>
    </row>
    <row r="18" spans="1:61" ht="14.4" thickBot="1" x14ac:dyDescent="0.3">
      <c r="B18" s="161" t="s">
        <v>96</v>
      </c>
      <c r="C18" s="206"/>
      <c r="D18" s="218">
        <v>0</v>
      </c>
      <c r="E18" s="218">
        <v>545969.45454545459</v>
      </c>
      <c r="F18" s="218">
        <v>545969.45454545459</v>
      </c>
      <c r="G18" s="218">
        <v>545969.45454545459</v>
      </c>
      <c r="H18" s="218">
        <v>545969.45454545459</v>
      </c>
      <c r="I18" s="218">
        <v>545969.45454545459</v>
      </c>
      <c r="J18" s="218">
        <v>545969.45454545459</v>
      </c>
      <c r="K18" s="218">
        <v>545969.45454545459</v>
      </c>
      <c r="L18" s="218">
        <v>545969.45454545459</v>
      </c>
      <c r="M18" s="218">
        <v>545969.45454545459</v>
      </c>
      <c r="N18" s="218">
        <v>545969.45454545459</v>
      </c>
      <c r="O18" s="218">
        <v>545969.45454545459</v>
      </c>
      <c r="P18" s="218">
        <v>545969.45454545459</v>
      </c>
      <c r="Q18" s="218">
        <v>545969.45454545459</v>
      </c>
      <c r="R18" s="218">
        <v>545969.45454545459</v>
      </c>
      <c r="S18" s="218">
        <v>545969.45454545459</v>
      </c>
      <c r="T18" s="218">
        <v>545969.45454545459</v>
      </c>
      <c r="U18" s="218">
        <v>545969.45454545459</v>
      </c>
      <c r="V18" s="218">
        <v>545969.45454545459</v>
      </c>
      <c r="W18" s="218">
        <v>545969.45454545459</v>
      </c>
      <c r="X18" s="218">
        <v>545969.45454545459</v>
      </c>
      <c r="Y18" s="218">
        <v>545969.45454545459</v>
      </c>
      <c r="Z18" s="218">
        <v>545969.45454545459</v>
      </c>
      <c r="AA18" s="218">
        <v>545969.45454545459</v>
      </c>
      <c r="AB18" s="218">
        <v>545969.45454545459</v>
      </c>
      <c r="AC18" s="218">
        <v>545969.45454545459</v>
      </c>
      <c r="AD18" s="218">
        <v>545969.45454545459</v>
      </c>
      <c r="AE18" s="218">
        <v>545969.45454545459</v>
      </c>
      <c r="AF18" s="218">
        <v>545969.45454545459</v>
      </c>
      <c r="AG18" s="218">
        <v>545969.45454545459</v>
      </c>
      <c r="AH18" s="218">
        <v>545969.45454545459</v>
      </c>
      <c r="AI18" s="218">
        <v>545969.45454545459</v>
      </c>
      <c r="AJ18" s="218">
        <v>545969.45454545459</v>
      </c>
      <c r="AK18" s="218">
        <v>545969.45454545459</v>
      </c>
      <c r="AL18" s="218">
        <v>545969.45454545459</v>
      </c>
      <c r="AM18" s="218">
        <v>545969.45454545459</v>
      </c>
      <c r="AN18" s="218">
        <v>545969.45454545459</v>
      </c>
      <c r="AO18" s="204">
        <f t="shared" si="13"/>
        <v>6551633.4545454569</v>
      </c>
    </row>
    <row r="19" spans="1:61" ht="14.4" thickBot="1" x14ac:dyDescent="0.3">
      <c r="B19" s="162" t="s">
        <v>199</v>
      </c>
      <c r="C19" s="206"/>
      <c r="D19" s="203">
        <v>0</v>
      </c>
      <c r="E19" s="203">
        <v>4642</v>
      </c>
      <c r="F19" s="203">
        <v>4642</v>
      </c>
      <c r="G19" s="203">
        <v>4642</v>
      </c>
      <c r="H19" s="203">
        <v>4642</v>
      </c>
      <c r="I19" s="203">
        <v>4642</v>
      </c>
      <c r="J19" s="203">
        <v>4642</v>
      </c>
      <c r="K19" s="203">
        <f>4642+5000</f>
        <v>9642</v>
      </c>
      <c r="L19" s="203">
        <f>4642+5000</f>
        <v>9642</v>
      </c>
      <c r="M19" s="203">
        <f>4642+5000</f>
        <v>9642</v>
      </c>
      <c r="N19" s="203">
        <f>4642+5000</f>
        <v>9642</v>
      </c>
      <c r="O19" s="203">
        <f>4642+5000</f>
        <v>9642</v>
      </c>
      <c r="P19" s="203">
        <f t="shared" ref="P19:AN19" si="14">4642+5000</f>
        <v>9642</v>
      </c>
      <c r="Q19" s="203">
        <f t="shared" si="14"/>
        <v>9642</v>
      </c>
      <c r="R19" s="203">
        <f t="shared" si="14"/>
        <v>9642</v>
      </c>
      <c r="S19" s="203">
        <f t="shared" si="14"/>
        <v>9642</v>
      </c>
      <c r="T19" s="203">
        <f t="shared" si="14"/>
        <v>9642</v>
      </c>
      <c r="U19" s="203">
        <f t="shared" si="14"/>
        <v>9642</v>
      </c>
      <c r="V19" s="203">
        <f t="shared" si="14"/>
        <v>9642</v>
      </c>
      <c r="W19" s="203">
        <f t="shared" si="14"/>
        <v>9642</v>
      </c>
      <c r="X19" s="203">
        <f t="shared" si="14"/>
        <v>9642</v>
      </c>
      <c r="Y19" s="203">
        <f t="shared" si="14"/>
        <v>9642</v>
      </c>
      <c r="Z19" s="203">
        <f t="shared" si="14"/>
        <v>9642</v>
      </c>
      <c r="AA19" s="203">
        <f t="shared" si="14"/>
        <v>9642</v>
      </c>
      <c r="AB19" s="203">
        <f t="shared" si="14"/>
        <v>9642</v>
      </c>
      <c r="AC19" s="203">
        <f t="shared" si="14"/>
        <v>9642</v>
      </c>
      <c r="AD19" s="203">
        <f t="shared" si="14"/>
        <v>9642</v>
      </c>
      <c r="AE19" s="203">
        <f t="shared" si="14"/>
        <v>9642</v>
      </c>
      <c r="AF19" s="203">
        <f t="shared" si="14"/>
        <v>9642</v>
      </c>
      <c r="AG19" s="203">
        <f t="shared" si="14"/>
        <v>9642</v>
      </c>
      <c r="AH19" s="203">
        <f t="shared" si="14"/>
        <v>9642</v>
      </c>
      <c r="AI19" s="203">
        <f t="shared" si="14"/>
        <v>9642</v>
      </c>
      <c r="AJ19" s="203">
        <f t="shared" si="14"/>
        <v>9642</v>
      </c>
      <c r="AK19" s="203">
        <f t="shared" si="14"/>
        <v>9642</v>
      </c>
      <c r="AL19" s="203">
        <f t="shared" si="14"/>
        <v>9642</v>
      </c>
      <c r="AM19" s="203">
        <f t="shared" si="14"/>
        <v>9642</v>
      </c>
      <c r="AN19" s="203">
        <f t="shared" si="14"/>
        <v>9642</v>
      </c>
      <c r="AO19" s="204">
        <f t="shared" si="13"/>
        <v>85704</v>
      </c>
    </row>
    <row r="20" spans="1:61" s="164" customFormat="1" ht="20.25" customHeight="1" thickBot="1" x14ac:dyDescent="0.3">
      <c r="A20" s="163"/>
      <c r="B20" s="538" t="s">
        <v>97</v>
      </c>
      <c r="C20" s="539"/>
      <c r="D20" s="205">
        <f t="shared" ref="D20:AN20" si="15">SUM(D17:D19)</f>
        <v>0</v>
      </c>
      <c r="E20" s="205">
        <f t="shared" si="15"/>
        <v>550611.45454545459</v>
      </c>
      <c r="F20" s="205">
        <f t="shared" si="15"/>
        <v>550611.45454545459</v>
      </c>
      <c r="G20" s="205">
        <f t="shared" si="15"/>
        <v>550611.45454545459</v>
      </c>
      <c r="H20" s="205">
        <f t="shared" si="15"/>
        <v>550611.45454545459</v>
      </c>
      <c r="I20" s="205">
        <f t="shared" si="15"/>
        <v>550611.45454545459</v>
      </c>
      <c r="J20" s="205">
        <f t="shared" si="15"/>
        <v>550611.45454545459</v>
      </c>
      <c r="K20" s="205">
        <f t="shared" si="15"/>
        <v>555611.45454545459</v>
      </c>
      <c r="L20" s="205">
        <f t="shared" si="15"/>
        <v>555611.45454545459</v>
      </c>
      <c r="M20" s="205">
        <f t="shared" si="15"/>
        <v>555611.45454545459</v>
      </c>
      <c r="N20" s="205">
        <f t="shared" si="15"/>
        <v>555611.45454545459</v>
      </c>
      <c r="O20" s="205">
        <f t="shared" si="15"/>
        <v>555611.45454545459</v>
      </c>
      <c r="P20" s="205">
        <f t="shared" si="15"/>
        <v>555611.45454545459</v>
      </c>
      <c r="Q20" s="205">
        <f t="shared" si="15"/>
        <v>555611.45454545459</v>
      </c>
      <c r="R20" s="205">
        <f t="shared" si="15"/>
        <v>555611.45454545459</v>
      </c>
      <c r="S20" s="205">
        <f t="shared" si="15"/>
        <v>555611.45454545459</v>
      </c>
      <c r="T20" s="205">
        <f t="shared" si="15"/>
        <v>555611.45454545459</v>
      </c>
      <c r="U20" s="205">
        <f t="shared" si="15"/>
        <v>555611.45454545459</v>
      </c>
      <c r="V20" s="205">
        <f t="shared" si="15"/>
        <v>555611.45454545459</v>
      </c>
      <c r="W20" s="205">
        <f t="shared" si="15"/>
        <v>555611.45454545459</v>
      </c>
      <c r="X20" s="205">
        <f t="shared" si="15"/>
        <v>555611.45454545459</v>
      </c>
      <c r="Y20" s="205">
        <f t="shared" si="15"/>
        <v>555611.45454545459</v>
      </c>
      <c r="Z20" s="205">
        <f t="shared" si="15"/>
        <v>555611.45454545459</v>
      </c>
      <c r="AA20" s="205">
        <f t="shared" si="15"/>
        <v>555611.45454545459</v>
      </c>
      <c r="AB20" s="205">
        <f t="shared" si="15"/>
        <v>555611.45454545459</v>
      </c>
      <c r="AC20" s="205">
        <f t="shared" si="15"/>
        <v>555611.45454545459</v>
      </c>
      <c r="AD20" s="205">
        <f t="shared" si="15"/>
        <v>555611.45454545459</v>
      </c>
      <c r="AE20" s="205">
        <f t="shared" si="15"/>
        <v>555611.45454545459</v>
      </c>
      <c r="AF20" s="205">
        <f t="shared" si="15"/>
        <v>555611.45454545459</v>
      </c>
      <c r="AG20" s="205">
        <f t="shared" si="15"/>
        <v>555611.45454545459</v>
      </c>
      <c r="AH20" s="205">
        <f t="shared" si="15"/>
        <v>555611.45454545459</v>
      </c>
      <c r="AI20" s="205">
        <f t="shared" si="15"/>
        <v>555611.45454545459</v>
      </c>
      <c r="AJ20" s="205">
        <f t="shared" si="15"/>
        <v>555611.45454545459</v>
      </c>
      <c r="AK20" s="205">
        <f t="shared" si="15"/>
        <v>555611.45454545459</v>
      </c>
      <c r="AL20" s="205">
        <f t="shared" si="15"/>
        <v>555611.45454545459</v>
      </c>
      <c r="AM20" s="205">
        <f t="shared" si="15"/>
        <v>555611.45454545459</v>
      </c>
      <c r="AN20" s="205">
        <f t="shared" si="15"/>
        <v>555611.45454545459</v>
      </c>
      <c r="AO20" s="204">
        <f t="shared" si="13"/>
        <v>6637337.4545454569</v>
      </c>
      <c r="AP20" s="163"/>
      <c r="AQ20" s="163"/>
      <c r="AR20" s="163"/>
      <c r="AS20" s="163"/>
      <c r="AT20" s="163"/>
      <c r="AU20" s="163"/>
      <c r="AV20" s="163"/>
      <c r="AW20" s="163"/>
      <c r="AX20" s="163"/>
      <c r="AY20" s="163"/>
      <c r="AZ20" s="163"/>
      <c r="BA20" s="163"/>
      <c r="BB20" s="163"/>
      <c r="BC20" s="163"/>
      <c r="BD20" s="163"/>
      <c r="BE20" s="163"/>
      <c r="BF20" s="163"/>
      <c r="BG20" s="163"/>
      <c r="BH20" s="163"/>
      <c r="BI20" s="163"/>
    </row>
    <row r="21" spans="1:61" s="135" customFormat="1" ht="30.75" customHeight="1" x14ac:dyDescent="0.25">
      <c r="B21" s="165"/>
      <c r="C21" s="165"/>
      <c r="D21" s="166"/>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c r="AI21" s="166"/>
      <c r="AJ21" s="166"/>
      <c r="AK21" s="166"/>
      <c r="AL21" s="166"/>
      <c r="AM21" s="166"/>
      <c r="AN21" s="166"/>
      <c r="AO21" s="2"/>
    </row>
    <row r="22" spans="1:61" s="135" customFormat="1" ht="30.75" customHeight="1" thickBot="1" x14ac:dyDescent="0.3">
      <c r="B22" s="165"/>
      <c r="C22" s="165"/>
      <c r="D22" s="166"/>
      <c r="E22" s="166"/>
      <c r="F22" s="166"/>
      <c r="G22" s="166"/>
      <c r="H22" s="166"/>
      <c r="I22" s="166"/>
      <c r="J22" s="166"/>
      <c r="K22" s="166"/>
      <c r="L22" s="166"/>
      <c r="M22" s="166"/>
      <c r="N22" s="166"/>
      <c r="O22" s="166"/>
      <c r="P22" s="166"/>
      <c r="Q22" s="166"/>
      <c r="R22" s="166"/>
      <c r="S22" s="166"/>
      <c r="T22" s="166"/>
      <c r="U22" s="166"/>
      <c r="V22" s="166"/>
      <c r="W22" s="166"/>
      <c r="X22" s="166"/>
      <c r="Y22" s="166"/>
      <c r="Z22" s="166"/>
      <c r="AA22" s="166"/>
      <c r="AB22" s="166"/>
      <c r="AC22" s="166"/>
      <c r="AD22" s="166"/>
      <c r="AE22" s="166"/>
      <c r="AF22" s="166"/>
      <c r="AG22" s="166"/>
      <c r="AH22" s="166"/>
      <c r="AI22" s="166"/>
      <c r="AJ22" s="166"/>
      <c r="AK22" s="166"/>
      <c r="AL22" s="166"/>
      <c r="AM22" s="166"/>
      <c r="AN22" s="166"/>
      <c r="AO22" s="2"/>
    </row>
    <row r="23" spans="1:61" s="135" customFormat="1" ht="18.75" customHeight="1" thickBot="1" x14ac:dyDescent="0.3">
      <c r="B23" s="165"/>
      <c r="C23" s="165"/>
      <c r="D23" s="166"/>
      <c r="E23" s="526" t="str">
        <f>E15</f>
        <v>Місяці періоду реалізації бізнес-плану</v>
      </c>
      <c r="F23" s="527"/>
      <c r="G23" s="527"/>
      <c r="H23" s="527"/>
      <c r="I23" s="527"/>
      <c r="J23" s="527"/>
      <c r="K23" s="527"/>
      <c r="L23" s="527"/>
      <c r="M23" s="527"/>
      <c r="N23" s="527"/>
      <c r="O23" s="527"/>
      <c r="P23" s="528"/>
      <c r="Q23" s="246"/>
      <c r="R23" s="246"/>
      <c r="S23" s="246"/>
      <c r="T23" s="246"/>
      <c r="U23" s="246"/>
      <c r="V23" s="246"/>
      <c r="W23" s="246"/>
      <c r="X23" s="246"/>
      <c r="Y23" s="246"/>
      <c r="Z23" s="246"/>
      <c r="AA23" s="246"/>
      <c r="AB23" s="246"/>
      <c r="AC23" s="246"/>
      <c r="AD23" s="246"/>
      <c r="AE23" s="246"/>
      <c r="AF23" s="246"/>
      <c r="AG23" s="246"/>
      <c r="AH23" s="246"/>
      <c r="AI23" s="246"/>
      <c r="AJ23" s="246"/>
      <c r="AK23" s="246"/>
      <c r="AL23" s="246"/>
      <c r="AM23" s="246"/>
      <c r="AN23" s="246"/>
      <c r="AO23" s="2"/>
    </row>
    <row r="24" spans="1:61" s="135" customFormat="1" ht="40.950000000000003" customHeight="1" x14ac:dyDescent="0.25">
      <c r="B24" s="155" t="s">
        <v>98</v>
      </c>
      <c r="C24" s="156" t="s">
        <v>99</v>
      </c>
      <c r="D24" s="191" t="s">
        <v>100</v>
      </c>
      <c r="E24" s="158">
        <v>1</v>
      </c>
      <c r="F24" s="158">
        <v>2</v>
      </c>
      <c r="G24" s="158">
        <v>3</v>
      </c>
      <c r="H24" s="158">
        <v>4</v>
      </c>
      <c r="I24" s="158">
        <v>5</v>
      </c>
      <c r="J24" s="167">
        <v>6</v>
      </c>
      <c r="K24" s="157">
        <v>7</v>
      </c>
      <c r="L24" s="158">
        <v>8</v>
      </c>
      <c r="M24" s="158">
        <v>9</v>
      </c>
      <c r="N24" s="158">
        <v>10</v>
      </c>
      <c r="O24" s="157">
        <v>11</v>
      </c>
      <c r="P24" s="157">
        <v>12</v>
      </c>
      <c r="Q24" s="157">
        <v>13</v>
      </c>
      <c r="R24" s="157">
        <v>14</v>
      </c>
      <c r="S24" s="157">
        <v>15</v>
      </c>
      <c r="T24" s="157">
        <v>16</v>
      </c>
      <c r="U24" s="157">
        <v>17</v>
      </c>
      <c r="V24" s="157">
        <v>18</v>
      </c>
      <c r="W24" s="157">
        <v>19</v>
      </c>
      <c r="X24" s="157">
        <v>20</v>
      </c>
      <c r="Y24" s="157">
        <v>21</v>
      </c>
      <c r="Z24" s="157">
        <v>22</v>
      </c>
      <c r="AA24" s="157">
        <v>23</v>
      </c>
      <c r="AB24" s="157">
        <v>24</v>
      </c>
      <c r="AC24" s="157">
        <v>25</v>
      </c>
      <c r="AD24" s="157">
        <v>26</v>
      </c>
      <c r="AE24" s="157">
        <v>27</v>
      </c>
      <c r="AF24" s="157">
        <v>28</v>
      </c>
      <c r="AG24" s="157">
        <v>29</v>
      </c>
      <c r="AH24" s="157">
        <v>30</v>
      </c>
      <c r="AI24" s="157">
        <v>31</v>
      </c>
      <c r="AJ24" s="157">
        <v>32</v>
      </c>
      <c r="AK24" s="157">
        <v>33</v>
      </c>
      <c r="AL24" s="157">
        <v>34</v>
      </c>
      <c r="AM24" s="157">
        <v>35</v>
      </c>
      <c r="AN24" s="157">
        <v>36</v>
      </c>
      <c r="AO24" s="159" t="s">
        <v>93</v>
      </c>
    </row>
    <row r="25" spans="1:61" x14ac:dyDescent="0.25">
      <c r="B25" s="173" t="s">
        <v>101</v>
      </c>
      <c r="C25" s="169"/>
      <c r="D25" s="219">
        <v>0</v>
      </c>
      <c r="E25" s="194">
        <f t="shared" ref="E25:AB25" si="16">SUM(E26:E34)</f>
        <v>20000</v>
      </c>
      <c r="F25" s="194">
        <f t="shared" si="16"/>
        <v>254255.19449151045</v>
      </c>
      <c r="G25" s="194">
        <f t="shared" si="16"/>
        <v>254255.19449151045</v>
      </c>
      <c r="H25" s="194">
        <f t="shared" si="16"/>
        <v>254255.19449151045</v>
      </c>
      <c r="I25" s="194">
        <f t="shared" si="16"/>
        <v>254255.19449151045</v>
      </c>
      <c r="J25" s="194">
        <f t="shared" si="16"/>
        <v>254255.19449151045</v>
      </c>
      <c r="K25" s="194">
        <f t="shared" si="16"/>
        <v>254355.19449151045</v>
      </c>
      <c r="L25" s="194">
        <f t="shared" si="16"/>
        <v>254355.19449151045</v>
      </c>
      <c r="M25" s="194">
        <f t="shared" si="16"/>
        <v>254355.19449151045</v>
      </c>
      <c r="N25" s="194">
        <f t="shared" si="16"/>
        <v>254355.19449151045</v>
      </c>
      <c r="O25" s="194">
        <f t="shared" si="16"/>
        <v>254355.19449151045</v>
      </c>
      <c r="P25" s="194">
        <f t="shared" si="16"/>
        <v>254355.19449151045</v>
      </c>
      <c r="Q25" s="194">
        <f t="shared" si="16"/>
        <v>254355.19449151045</v>
      </c>
      <c r="R25" s="194">
        <f t="shared" si="16"/>
        <v>254355.19449151045</v>
      </c>
      <c r="S25" s="194">
        <f t="shared" si="16"/>
        <v>254355.19449151045</v>
      </c>
      <c r="T25" s="194">
        <f t="shared" si="16"/>
        <v>254355.19449151045</v>
      </c>
      <c r="U25" s="194">
        <f t="shared" si="16"/>
        <v>254355.19449151045</v>
      </c>
      <c r="V25" s="194">
        <f t="shared" si="16"/>
        <v>254355.19449151045</v>
      </c>
      <c r="W25" s="194">
        <f t="shared" si="16"/>
        <v>254355.19449151045</v>
      </c>
      <c r="X25" s="194">
        <f t="shared" si="16"/>
        <v>254355.19449151045</v>
      </c>
      <c r="Y25" s="194">
        <f t="shared" si="16"/>
        <v>254355.19449151045</v>
      </c>
      <c r="Z25" s="194">
        <f t="shared" si="16"/>
        <v>254355.19449151045</v>
      </c>
      <c r="AA25" s="194">
        <f t="shared" si="16"/>
        <v>254355.19449151045</v>
      </c>
      <c r="AB25" s="194">
        <f t="shared" si="16"/>
        <v>254355.19449151045</v>
      </c>
      <c r="AC25" s="194">
        <f t="shared" ref="AC25" si="17">SUM(AC26:AC34)</f>
        <v>254355.19449151045</v>
      </c>
      <c r="AD25" s="194">
        <f t="shared" ref="AD25" si="18">SUM(AD26:AD34)</f>
        <v>254355.19449151045</v>
      </c>
      <c r="AE25" s="194">
        <f t="shared" ref="AE25" si="19">SUM(AE26:AE34)</f>
        <v>254355.19449151045</v>
      </c>
      <c r="AF25" s="194">
        <f t="shared" ref="AF25" si="20">SUM(AF26:AF34)</f>
        <v>94355.194491510469</v>
      </c>
      <c r="AG25" s="194">
        <f t="shared" ref="AG25" si="21">SUM(AG26:AG34)</f>
        <v>254355.19449151045</v>
      </c>
      <c r="AH25" s="194">
        <f t="shared" ref="AH25" si="22">SUM(AH26:AH34)</f>
        <v>254355.19449151045</v>
      </c>
      <c r="AI25" s="194">
        <f t="shared" ref="AI25" si="23">SUM(AI26:AI34)</f>
        <v>254355.19449151045</v>
      </c>
      <c r="AJ25" s="194">
        <f t="shared" ref="AJ25" si="24">SUM(AJ26:AJ34)</f>
        <v>254355.19449151045</v>
      </c>
      <c r="AK25" s="194">
        <f t="shared" ref="AK25" si="25">SUM(AK26:AK34)</f>
        <v>254355.19449151045</v>
      </c>
      <c r="AL25" s="194">
        <f t="shared" ref="AL25" si="26">SUM(AL26:AL34)</f>
        <v>254355.19449151045</v>
      </c>
      <c r="AM25" s="194">
        <f t="shared" ref="AM25" si="27">SUM(AM26:AM34)</f>
        <v>254355.19449151045</v>
      </c>
      <c r="AN25" s="194">
        <f t="shared" ref="AN25" si="28">SUM(AN26:AN34)</f>
        <v>254355.19449151045</v>
      </c>
      <c r="AO25" s="195">
        <f t="shared" ref="AO25:AO34" si="29">SUM(D25:P25)</f>
        <v>2817407.1394066149</v>
      </c>
    </row>
    <row r="26" spans="1:61" ht="13.5" customHeight="1" x14ac:dyDescent="0.25">
      <c r="B26" s="173" t="s">
        <v>102</v>
      </c>
      <c r="C26" s="174"/>
      <c r="D26" s="219">
        <v>500714.56</v>
      </c>
      <c r="E26" s="196">
        <v>0</v>
      </c>
      <c r="F26" s="196">
        <v>0</v>
      </c>
      <c r="G26" s="196">
        <v>0</v>
      </c>
      <c r="H26" s="196">
        <v>0</v>
      </c>
      <c r="I26" s="196">
        <v>0</v>
      </c>
      <c r="J26" s="196">
        <v>0</v>
      </c>
      <c r="K26" s="196">
        <v>0</v>
      </c>
      <c r="L26" s="196">
        <v>0</v>
      </c>
      <c r="M26" s="196">
        <v>0</v>
      </c>
      <c r="N26" s="196">
        <v>0</v>
      </c>
      <c r="O26" s="196">
        <v>0</v>
      </c>
      <c r="P26" s="196">
        <v>0</v>
      </c>
      <c r="Q26" s="196">
        <v>0</v>
      </c>
      <c r="R26" s="196">
        <v>0</v>
      </c>
      <c r="S26" s="196">
        <v>0</v>
      </c>
      <c r="T26" s="196">
        <v>0</v>
      </c>
      <c r="U26" s="196">
        <v>0</v>
      </c>
      <c r="V26" s="196">
        <v>0</v>
      </c>
      <c r="W26" s="196">
        <v>0</v>
      </c>
      <c r="X26" s="196">
        <v>0</v>
      </c>
      <c r="Y26" s="196">
        <v>0</v>
      </c>
      <c r="Z26" s="196">
        <v>0</v>
      </c>
      <c r="AA26" s="196">
        <v>0</v>
      </c>
      <c r="AB26" s="196">
        <v>0</v>
      </c>
      <c r="AC26" s="247">
        <v>0</v>
      </c>
      <c r="AD26" s="247">
        <v>0</v>
      </c>
      <c r="AE26" s="247">
        <v>0</v>
      </c>
      <c r="AF26" s="247">
        <v>0</v>
      </c>
      <c r="AG26" s="247">
        <v>0</v>
      </c>
      <c r="AH26" s="247">
        <v>0</v>
      </c>
      <c r="AI26" s="247">
        <v>0</v>
      </c>
      <c r="AJ26" s="247">
        <v>0</v>
      </c>
      <c r="AK26" s="247">
        <v>0</v>
      </c>
      <c r="AL26" s="247">
        <v>0</v>
      </c>
      <c r="AM26" s="247">
        <v>0</v>
      </c>
      <c r="AN26" s="247">
        <v>0</v>
      </c>
      <c r="AO26" s="197">
        <f t="shared" si="29"/>
        <v>500714.56</v>
      </c>
    </row>
    <row r="27" spans="1:61" ht="13.5" customHeight="1" x14ac:dyDescent="0.25">
      <c r="B27" s="173" t="s">
        <v>103</v>
      </c>
      <c r="C27" s="172"/>
      <c r="D27" s="219">
        <v>70000</v>
      </c>
      <c r="E27" s="196">
        <v>0</v>
      </c>
      <c r="F27" s="196">
        <v>35000</v>
      </c>
      <c r="G27" s="196">
        <v>35000</v>
      </c>
      <c r="H27" s="196">
        <v>35000</v>
      </c>
      <c r="I27" s="196">
        <v>35000</v>
      </c>
      <c r="J27" s="196">
        <v>35000</v>
      </c>
      <c r="K27" s="196">
        <v>35000</v>
      </c>
      <c r="L27" s="196">
        <v>35000</v>
      </c>
      <c r="M27" s="196">
        <v>35000</v>
      </c>
      <c r="N27" s="196">
        <v>35000</v>
      </c>
      <c r="O27" s="196">
        <v>35000</v>
      </c>
      <c r="P27" s="196">
        <v>35000</v>
      </c>
      <c r="Q27" s="196">
        <v>35000</v>
      </c>
      <c r="R27" s="196">
        <v>35000</v>
      </c>
      <c r="S27" s="196">
        <v>35000</v>
      </c>
      <c r="T27" s="196">
        <v>35000</v>
      </c>
      <c r="U27" s="196">
        <v>35000</v>
      </c>
      <c r="V27" s="196">
        <v>35000</v>
      </c>
      <c r="W27" s="196">
        <v>35000</v>
      </c>
      <c r="X27" s="196">
        <v>35000</v>
      </c>
      <c r="Y27" s="196">
        <v>35000</v>
      </c>
      <c r="Z27" s="196">
        <v>35000</v>
      </c>
      <c r="AA27" s="196">
        <v>35000</v>
      </c>
      <c r="AB27" s="196">
        <v>35000</v>
      </c>
      <c r="AC27" s="247">
        <v>35000</v>
      </c>
      <c r="AD27" s="247">
        <v>35000</v>
      </c>
      <c r="AE27" s="247">
        <v>35000</v>
      </c>
      <c r="AF27" s="247">
        <v>35000</v>
      </c>
      <c r="AG27" s="247">
        <v>35000</v>
      </c>
      <c r="AH27" s="247">
        <v>35000</v>
      </c>
      <c r="AI27" s="247">
        <v>35000</v>
      </c>
      <c r="AJ27" s="247">
        <v>35000</v>
      </c>
      <c r="AK27" s="247">
        <v>35000</v>
      </c>
      <c r="AL27" s="247">
        <v>35000</v>
      </c>
      <c r="AM27" s="247">
        <v>35000</v>
      </c>
      <c r="AN27" s="247">
        <v>35000</v>
      </c>
      <c r="AO27" s="197">
        <f t="shared" si="29"/>
        <v>455000</v>
      </c>
    </row>
    <row r="28" spans="1:61" ht="14.25" customHeight="1" x14ac:dyDescent="0.25">
      <c r="B28" s="173" t="s">
        <v>104</v>
      </c>
      <c r="C28" s="174"/>
      <c r="D28" s="219">
        <v>0</v>
      </c>
      <c r="E28" s="196">
        <v>19500</v>
      </c>
      <c r="F28" s="196">
        <v>19500</v>
      </c>
      <c r="G28" s="196">
        <v>19500</v>
      </c>
      <c r="H28" s="196">
        <v>19500</v>
      </c>
      <c r="I28" s="196">
        <v>19500</v>
      </c>
      <c r="J28" s="196">
        <v>19500</v>
      </c>
      <c r="K28" s="196">
        <v>19500</v>
      </c>
      <c r="L28" s="196">
        <v>19500</v>
      </c>
      <c r="M28" s="196">
        <v>19500</v>
      </c>
      <c r="N28" s="196">
        <v>19500</v>
      </c>
      <c r="O28" s="196">
        <v>19500</v>
      </c>
      <c r="P28" s="196">
        <v>19500</v>
      </c>
      <c r="Q28" s="196">
        <v>19500</v>
      </c>
      <c r="R28" s="196">
        <v>19500</v>
      </c>
      <c r="S28" s="196">
        <v>19500</v>
      </c>
      <c r="T28" s="196">
        <v>19500</v>
      </c>
      <c r="U28" s="196">
        <v>19500</v>
      </c>
      <c r="V28" s="196">
        <v>19500</v>
      </c>
      <c r="W28" s="196">
        <v>19500</v>
      </c>
      <c r="X28" s="196">
        <v>19500</v>
      </c>
      <c r="Y28" s="196">
        <v>19500</v>
      </c>
      <c r="Z28" s="196">
        <v>19500</v>
      </c>
      <c r="AA28" s="196">
        <v>19500</v>
      </c>
      <c r="AB28" s="196">
        <v>19500</v>
      </c>
      <c r="AC28" s="247">
        <v>19500</v>
      </c>
      <c r="AD28" s="247">
        <v>19500</v>
      </c>
      <c r="AE28" s="247">
        <v>19500</v>
      </c>
      <c r="AF28" s="247">
        <v>19500</v>
      </c>
      <c r="AG28" s="247">
        <v>19500</v>
      </c>
      <c r="AH28" s="247">
        <v>19500</v>
      </c>
      <c r="AI28" s="247">
        <v>19500</v>
      </c>
      <c r="AJ28" s="247">
        <v>19500</v>
      </c>
      <c r="AK28" s="247">
        <v>19500</v>
      </c>
      <c r="AL28" s="247">
        <v>19500</v>
      </c>
      <c r="AM28" s="247">
        <v>19500</v>
      </c>
      <c r="AN28" s="247">
        <v>19500</v>
      </c>
      <c r="AO28" s="197">
        <f t="shared" si="29"/>
        <v>234000</v>
      </c>
    </row>
    <row r="29" spans="1:61" x14ac:dyDescent="0.25">
      <c r="B29" s="168" t="s">
        <v>105</v>
      </c>
      <c r="C29" s="169"/>
      <c r="D29" s="199">
        <v>19500</v>
      </c>
      <c r="E29" s="196">
        <v>0</v>
      </c>
      <c r="F29" s="196">
        <v>19500</v>
      </c>
      <c r="G29" s="196">
        <v>19500</v>
      </c>
      <c r="H29" s="196">
        <v>19500</v>
      </c>
      <c r="I29" s="196">
        <v>19500</v>
      </c>
      <c r="J29" s="196">
        <v>19500</v>
      </c>
      <c r="K29" s="196">
        <v>19500</v>
      </c>
      <c r="L29" s="196">
        <v>19500</v>
      </c>
      <c r="M29" s="196">
        <v>19500</v>
      </c>
      <c r="N29" s="196">
        <v>19500</v>
      </c>
      <c r="O29" s="196">
        <v>19500</v>
      </c>
      <c r="P29" s="196">
        <v>19500</v>
      </c>
      <c r="Q29" s="196">
        <v>19500</v>
      </c>
      <c r="R29" s="196">
        <v>19500</v>
      </c>
      <c r="S29" s="196">
        <v>19500</v>
      </c>
      <c r="T29" s="196">
        <v>19500</v>
      </c>
      <c r="U29" s="196">
        <v>19500</v>
      </c>
      <c r="V29" s="196">
        <v>19500</v>
      </c>
      <c r="W29" s="196">
        <v>19500</v>
      </c>
      <c r="X29" s="196">
        <v>19500</v>
      </c>
      <c r="Y29" s="196">
        <v>19500</v>
      </c>
      <c r="Z29" s="196">
        <v>19500</v>
      </c>
      <c r="AA29" s="196">
        <v>19500</v>
      </c>
      <c r="AB29" s="196">
        <v>19500</v>
      </c>
      <c r="AC29" s="247">
        <v>19500</v>
      </c>
      <c r="AD29" s="247">
        <v>19500</v>
      </c>
      <c r="AE29" s="247">
        <v>19500</v>
      </c>
      <c r="AF29" s="247">
        <v>19500</v>
      </c>
      <c r="AG29" s="247">
        <v>19500</v>
      </c>
      <c r="AH29" s="247">
        <v>19500</v>
      </c>
      <c r="AI29" s="247">
        <v>19500</v>
      </c>
      <c r="AJ29" s="247">
        <v>19500</v>
      </c>
      <c r="AK29" s="247">
        <v>19500</v>
      </c>
      <c r="AL29" s="247">
        <v>19500</v>
      </c>
      <c r="AM29" s="247">
        <v>19500</v>
      </c>
      <c r="AN29" s="247">
        <v>19500</v>
      </c>
      <c r="AO29" s="197">
        <f t="shared" si="29"/>
        <v>234000</v>
      </c>
    </row>
    <row r="30" spans="1:61" x14ac:dyDescent="0.25">
      <c r="B30" s="175" t="s">
        <v>106</v>
      </c>
      <c r="C30" s="176"/>
      <c r="D30" s="199">
        <v>550</v>
      </c>
      <c r="E30" s="196">
        <v>0</v>
      </c>
      <c r="F30" s="196">
        <v>550</v>
      </c>
      <c r="G30" s="196">
        <v>550</v>
      </c>
      <c r="H30" s="196">
        <v>550</v>
      </c>
      <c r="I30" s="196">
        <v>550</v>
      </c>
      <c r="J30" s="196">
        <v>550</v>
      </c>
      <c r="K30" s="196">
        <v>650</v>
      </c>
      <c r="L30" s="196">
        <v>650</v>
      </c>
      <c r="M30" s="196">
        <v>650</v>
      </c>
      <c r="N30" s="196">
        <v>650</v>
      </c>
      <c r="O30" s="196">
        <v>650</v>
      </c>
      <c r="P30" s="196">
        <v>650</v>
      </c>
      <c r="Q30" s="196">
        <v>650</v>
      </c>
      <c r="R30" s="196">
        <v>650</v>
      </c>
      <c r="S30" s="196">
        <v>650</v>
      </c>
      <c r="T30" s="196">
        <v>650</v>
      </c>
      <c r="U30" s="196">
        <v>650</v>
      </c>
      <c r="V30" s="196">
        <v>650</v>
      </c>
      <c r="W30" s="196">
        <v>650</v>
      </c>
      <c r="X30" s="196">
        <v>650</v>
      </c>
      <c r="Y30" s="196">
        <v>650</v>
      </c>
      <c r="Z30" s="196">
        <v>650</v>
      </c>
      <c r="AA30" s="196">
        <v>650</v>
      </c>
      <c r="AB30" s="196">
        <v>650</v>
      </c>
      <c r="AC30" s="247">
        <v>650</v>
      </c>
      <c r="AD30" s="247">
        <v>650</v>
      </c>
      <c r="AE30" s="247">
        <v>650</v>
      </c>
      <c r="AF30" s="247">
        <v>650</v>
      </c>
      <c r="AG30" s="247">
        <v>650</v>
      </c>
      <c r="AH30" s="247">
        <v>650</v>
      </c>
      <c r="AI30" s="247">
        <v>650</v>
      </c>
      <c r="AJ30" s="247">
        <v>650</v>
      </c>
      <c r="AK30" s="247">
        <v>650</v>
      </c>
      <c r="AL30" s="247">
        <v>650</v>
      </c>
      <c r="AM30" s="247">
        <v>650</v>
      </c>
      <c r="AN30" s="247">
        <v>650</v>
      </c>
      <c r="AO30" s="197">
        <f t="shared" si="29"/>
        <v>7200</v>
      </c>
    </row>
    <row r="31" spans="1:61" x14ac:dyDescent="0.25">
      <c r="B31" s="170" t="s">
        <v>107</v>
      </c>
      <c r="C31" s="171"/>
      <c r="D31" s="199">
        <v>5000</v>
      </c>
      <c r="E31" s="196">
        <v>0</v>
      </c>
      <c r="F31" s="196">
        <v>5000</v>
      </c>
      <c r="G31" s="196">
        <v>5000</v>
      </c>
      <c r="H31" s="196">
        <v>5000</v>
      </c>
      <c r="I31" s="196">
        <v>5000</v>
      </c>
      <c r="J31" s="196">
        <v>5000</v>
      </c>
      <c r="K31" s="196">
        <v>5000</v>
      </c>
      <c r="L31" s="196">
        <v>5000</v>
      </c>
      <c r="M31" s="196">
        <v>5000</v>
      </c>
      <c r="N31" s="196">
        <v>5000</v>
      </c>
      <c r="O31" s="196">
        <v>5000</v>
      </c>
      <c r="P31" s="196">
        <v>5000</v>
      </c>
      <c r="Q31" s="196">
        <v>5000</v>
      </c>
      <c r="R31" s="196">
        <v>5000</v>
      </c>
      <c r="S31" s="196">
        <v>5000</v>
      </c>
      <c r="T31" s="196">
        <v>5000</v>
      </c>
      <c r="U31" s="196">
        <v>5000</v>
      </c>
      <c r="V31" s="196">
        <v>5000</v>
      </c>
      <c r="W31" s="196">
        <v>5000</v>
      </c>
      <c r="X31" s="196">
        <v>5000</v>
      </c>
      <c r="Y31" s="196">
        <v>5000</v>
      </c>
      <c r="Z31" s="196">
        <v>5000</v>
      </c>
      <c r="AA31" s="196">
        <v>5000</v>
      </c>
      <c r="AB31" s="196">
        <v>5000</v>
      </c>
      <c r="AC31" s="247">
        <v>5000</v>
      </c>
      <c r="AD31" s="247">
        <v>5000</v>
      </c>
      <c r="AE31" s="247">
        <v>5000</v>
      </c>
      <c r="AF31" s="247">
        <v>5000</v>
      </c>
      <c r="AG31" s="247">
        <v>5000</v>
      </c>
      <c r="AH31" s="247">
        <v>5000</v>
      </c>
      <c r="AI31" s="247">
        <v>5000</v>
      </c>
      <c r="AJ31" s="247">
        <v>5000</v>
      </c>
      <c r="AK31" s="247">
        <v>5000</v>
      </c>
      <c r="AL31" s="247">
        <v>5000</v>
      </c>
      <c r="AM31" s="247">
        <v>5000</v>
      </c>
      <c r="AN31" s="247">
        <v>5000</v>
      </c>
      <c r="AO31" s="197">
        <f t="shared" si="29"/>
        <v>60000</v>
      </c>
    </row>
    <row r="32" spans="1:61" x14ac:dyDescent="0.25">
      <c r="B32" s="173" t="s">
        <v>193</v>
      </c>
      <c r="C32" s="174"/>
      <c r="D32" s="199">
        <f>8800+13000+282</f>
        <v>22082</v>
      </c>
      <c r="E32" s="196">
        <v>500</v>
      </c>
      <c r="F32" s="196">
        <v>500</v>
      </c>
      <c r="G32" s="196">
        <v>500</v>
      </c>
      <c r="H32" s="196">
        <v>500</v>
      </c>
      <c r="I32" s="196">
        <v>500</v>
      </c>
      <c r="J32" s="196">
        <v>500</v>
      </c>
      <c r="K32" s="196">
        <v>500</v>
      </c>
      <c r="L32" s="196">
        <v>500</v>
      </c>
      <c r="M32" s="196">
        <v>500</v>
      </c>
      <c r="N32" s="196">
        <v>500</v>
      </c>
      <c r="O32" s="196">
        <v>500</v>
      </c>
      <c r="P32" s="196">
        <v>500</v>
      </c>
      <c r="Q32" s="196">
        <v>500</v>
      </c>
      <c r="R32" s="196">
        <v>500</v>
      </c>
      <c r="S32" s="196">
        <v>500</v>
      </c>
      <c r="T32" s="196">
        <v>500</v>
      </c>
      <c r="U32" s="196">
        <v>500</v>
      </c>
      <c r="V32" s="196">
        <v>500</v>
      </c>
      <c r="W32" s="196">
        <v>500</v>
      </c>
      <c r="X32" s="196">
        <v>500</v>
      </c>
      <c r="Y32" s="196">
        <v>500</v>
      </c>
      <c r="Z32" s="196">
        <v>500</v>
      </c>
      <c r="AA32" s="196">
        <v>500</v>
      </c>
      <c r="AB32" s="196">
        <v>500</v>
      </c>
      <c r="AC32" s="196">
        <v>500</v>
      </c>
      <c r="AD32" s="196">
        <v>500</v>
      </c>
      <c r="AE32" s="196">
        <v>500</v>
      </c>
      <c r="AF32" s="196">
        <v>500</v>
      </c>
      <c r="AG32" s="196">
        <v>500</v>
      </c>
      <c r="AH32" s="196">
        <v>500</v>
      </c>
      <c r="AI32" s="196">
        <v>500</v>
      </c>
      <c r="AJ32" s="196">
        <v>500</v>
      </c>
      <c r="AK32" s="196">
        <v>500</v>
      </c>
      <c r="AL32" s="196">
        <v>500</v>
      </c>
      <c r="AM32" s="196">
        <v>500</v>
      </c>
      <c r="AN32" s="196">
        <v>500</v>
      </c>
      <c r="AO32" s="197">
        <f t="shared" si="29"/>
        <v>28082</v>
      </c>
    </row>
    <row r="33" spans="1:61" x14ac:dyDescent="0.25">
      <c r="B33" s="168" t="s">
        <v>200</v>
      </c>
      <c r="C33" s="174"/>
      <c r="D33" s="199">
        <v>14205.194491510467</v>
      </c>
      <c r="E33" s="196">
        <v>0</v>
      </c>
      <c r="F33" s="196">
        <v>14205.194491510467</v>
      </c>
      <c r="G33" s="196">
        <v>14205.194491510467</v>
      </c>
      <c r="H33" s="196">
        <v>14205.194491510467</v>
      </c>
      <c r="I33" s="196">
        <v>14205.194491510467</v>
      </c>
      <c r="J33" s="196">
        <v>14205.194491510467</v>
      </c>
      <c r="K33" s="196">
        <v>14205.194491510467</v>
      </c>
      <c r="L33" s="196">
        <v>14205.194491510467</v>
      </c>
      <c r="M33" s="196">
        <v>14205.194491510467</v>
      </c>
      <c r="N33" s="196">
        <v>14205.194491510467</v>
      </c>
      <c r="O33" s="196">
        <v>14205.194491510467</v>
      </c>
      <c r="P33" s="196">
        <v>14205.194491510467</v>
      </c>
      <c r="Q33" s="196">
        <v>14205.194491510467</v>
      </c>
      <c r="R33" s="196">
        <v>14205.194491510467</v>
      </c>
      <c r="S33" s="196">
        <v>14205.194491510467</v>
      </c>
      <c r="T33" s="196">
        <v>14205.194491510467</v>
      </c>
      <c r="U33" s="196">
        <v>14205.194491510467</v>
      </c>
      <c r="V33" s="196">
        <v>14205.194491510467</v>
      </c>
      <c r="W33" s="196">
        <v>14205.194491510467</v>
      </c>
      <c r="X33" s="196">
        <v>14205.194491510467</v>
      </c>
      <c r="Y33" s="196">
        <v>14205.194491510467</v>
      </c>
      <c r="Z33" s="196">
        <v>14205.194491510467</v>
      </c>
      <c r="AA33" s="196">
        <v>14205.194491510467</v>
      </c>
      <c r="AB33" s="196">
        <v>14205.194491510467</v>
      </c>
      <c r="AC33" s="247">
        <v>14205.194491510467</v>
      </c>
      <c r="AD33" s="247">
        <v>14205.194491510467</v>
      </c>
      <c r="AE33" s="247">
        <v>14205.194491510467</v>
      </c>
      <c r="AF33" s="199">
        <v>14205.194491510467</v>
      </c>
      <c r="AG33" s="247">
        <v>14205.194491510467</v>
      </c>
      <c r="AH33" s="247">
        <v>14205.194491510467</v>
      </c>
      <c r="AI33" s="247">
        <v>14205.194491510467</v>
      </c>
      <c r="AJ33" s="247">
        <v>14205.194491510467</v>
      </c>
      <c r="AK33" s="247">
        <v>14205.194491510467</v>
      </c>
      <c r="AL33" s="247">
        <v>14205.194491510467</v>
      </c>
      <c r="AM33" s="247">
        <v>14205.194491510467</v>
      </c>
      <c r="AN33" s="247">
        <v>14205.194491510467</v>
      </c>
      <c r="AO33" s="197">
        <f>SUM(D33:AN33)</f>
        <v>511387.00169437646</v>
      </c>
    </row>
    <row r="34" spans="1:61" x14ac:dyDescent="0.25">
      <c r="B34" s="175" t="s">
        <v>198</v>
      </c>
      <c r="C34" s="174"/>
      <c r="D34" s="199">
        <v>160000</v>
      </c>
      <c r="E34" s="196">
        <v>0</v>
      </c>
      <c r="F34" s="199">
        <v>160000</v>
      </c>
      <c r="G34" s="199">
        <v>160000</v>
      </c>
      <c r="H34" s="199">
        <v>160000</v>
      </c>
      <c r="I34" s="199">
        <v>160000</v>
      </c>
      <c r="J34" s="199">
        <v>160000</v>
      </c>
      <c r="K34" s="199">
        <v>160000</v>
      </c>
      <c r="L34" s="199">
        <v>160000</v>
      </c>
      <c r="M34" s="199">
        <v>160000</v>
      </c>
      <c r="N34" s="199">
        <v>160000</v>
      </c>
      <c r="O34" s="199">
        <v>160000</v>
      </c>
      <c r="P34" s="199">
        <v>160000</v>
      </c>
      <c r="Q34" s="199">
        <v>160000</v>
      </c>
      <c r="R34" s="199">
        <v>160000</v>
      </c>
      <c r="S34" s="199">
        <v>160000</v>
      </c>
      <c r="T34" s="199">
        <v>160000</v>
      </c>
      <c r="U34" s="199">
        <v>160000</v>
      </c>
      <c r="V34" s="199">
        <v>160000</v>
      </c>
      <c r="W34" s="199">
        <v>160000</v>
      </c>
      <c r="X34" s="199">
        <v>160000</v>
      </c>
      <c r="Y34" s="199">
        <v>160000</v>
      </c>
      <c r="Z34" s="199">
        <v>160000</v>
      </c>
      <c r="AA34" s="199">
        <v>160000</v>
      </c>
      <c r="AB34" s="199">
        <v>160000</v>
      </c>
      <c r="AC34" s="199">
        <v>160000</v>
      </c>
      <c r="AD34" s="199">
        <v>160000</v>
      </c>
      <c r="AE34" s="199">
        <v>160000</v>
      </c>
      <c r="AG34" s="199">
        <v>160000</v>
      </c>
      <c r="AH34" s="199">
        <v>160000</v>
      </c>
      <c r="AI34" s="199">
        <v>160000</v>
      </c>
      <c r="AJ34" s="199">
        <v>160000</v>
      </c>
      <c r="AK34" s="199">
        <v>160000</v>
      </c>
      <c r="AL34" s="199">
        <v>160000</v>
      </c>
      <c r="AM34" s="199">
        <v>160000</v>
      </c>
      <c r="AN34" s="199">
        <v>160000</v>
      </c>
      <c r="AO34" s="197">
        <f t="shared" si="29"/>
        <v>1920000</v>
      </c>
    </row>
    <row r="35" spans="1:61" x14ac:dyDescent="0.25">
      <c r="B35" s="162" t="s">
        <v>108</v>
      </c>
      <c r="C35" s="171"/>
      <c r="D35" s="31" t="s">
        <v>95</v>
      </c>
      <c r="E35" s="198">
        <f>SUM(E36:E37)</f>
        <v>133000</v>
      </c>
      <c r="F35" s="198">
        <f t="shared" ref="F35:AO35" si="30">SUM(F36:F37)</f>
        <v>133000</v>
      </c>
      <c r="G35" s="198">
        <f t="shared" si="30"/>
        <v>133000</v>
      </c>
      <c r="H35" s="198">
        <f t="shared" si="30"/>
        <v>133000</v>
      </c>
      <c r="I35" s="198">
        <f t="shared" si="30"/>
        <v>133000</v>
      </c>
      <c r="J35" s="198">
        <f t="shared" si="30"/>
        <v>133000</v>
      </c>
      <c r="K35" s="198">
        <f t="shared" si="30"/>
        <v>133000</v>
      </c>
      <c r="L35" s="198">
        <f t="shared" si="30"/>
        <v>133000</v>
      </c>
      <c r="M35" s="198">
        <f t="shared" si="30"/>
        <v>133000</v>
      </c>
      <c r="N35" s="198">
        <f t="shared" si="30"/>
        <v>133000</v>
      </c>
      <c r="O35" s="198">
        <f t="shared" si="30"/>
        <v>133000</v>
      </c>
      <c r="P35" s="198">
        <f t="shared" si="30"/>
        <v>133000</v>
      </c>
      <c r="Q35" s="198">
        <f t="shared" si="30"/>
        <v>133000</v>
      </c>
      <c r="R35" s="198">
        <f t="shared" si="30"/>
        <v>133000</v>
      </c>
      <c r="S35" s="198">
        <f t="shared" si="30"/>
        <v>133000</v>
      </c>
      <c r="T35" s="198">
        <f t="shared" si="30"/>
        <v>133000</v>
      </c>
      <c r="U35" s="198">
        <f t="shared" si="30"/>
        <v>133000</v>
      </c>
      <c r="V35" s="198">
        <f t="shared" si="30"/>
        <v>133000</v>
      </c>
      <c r="W35" s="198">
        <f t="shared" si="30"/>
        <v>133000</v>
      </c>
      <c r="X35" s="198">
        <f t="shared" si="30"/>
        <v>133000</v>
      </c>
      <c r="Y35" s="198">
        <f t="shared" si="30"/>
        <v>133000</v>
      </c>
      <c r="Z35" s="198">
        <f t="shared" si="30"/>
        <v>133000</v>
      </c>
      <c r="AA35" s="198">
        <f t="shared" si="30"/>
        <v>133000</v>
      </c>
      <c r="AB35" s="198">
        <f t="shared" si="30"/>
        <v>133000</v>
      </c>
      <c r="AC35" s="198">
        <f t="shared" si="30"/>
        <v>133000</v>
      </c>
      <c r="AD35" s="198">
        <f t="shared" si="30"/>
        <v>133000</v>
      </c>
      <c r="AE35" s="198">
        <f t="shared" si="30"/>
        <v>133000</v>
      </c>
      <c r="AF35" s="198">
        <f t="shared" si="30"/>
        <v>133000</v>
      </c>
      <c r="AG35" s="198">
        <f t="shared" si="30"/>
        <v>133000</v>
      </c>
      <c r="AH35" s="198">
        <f t="shared" si="30"/>
        <v>133000</v>
      </c>
      <c r="AI35" s="198">
        <f t="shared" si="30"/>
        <v>133000</v>
      </c>
      <c r="AJ35" s="198">
        <f t="shared" si="30"/>
        <v>133000</v>
      </c>
      <c r="AK35" s="198">
        <f t="shared" si="30"/>
        <v>133000</v>
      </c>
      <c r="AL35" s="198">
        <f t="shared" si="30"/>
        <v>133000</v>
      </c>
      <c r="AM35" s="198">
        <f t="shared" si="30"/>
        <v>133000</v>
      </c>
      <c r="AN35" s="198">
        <f t="shared" si="30"/>
        <v>133000</v>
      </c>
      <c r="AO35" s="198">
        <f t="shared" si="30"/>
        <v>1596000</v>
      </c>
    </row>
    <row r="36" spans="1:61" x14ac:dyDescent="0.25">
      <c r="B36" s="249" t="s">
        <v>109</v>
      </c>
      <c r="C36" s="250"/>
      <c r="D36" s="251" t="s">
        <v>95</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197">
        <f>SUM(D36:P36)</f>
        <v>0</v>
      </c>
    </row>
    <row r="37" spans="1:61" x14ac:dyDescent="0.25">
      <c r="B37" s="175" t="s">
        <v>110</v>
      </c>
      <c r="C37" s="169"/>
      <c r="D37" s="202">
        <v>0</v>
      </c>
      <c r="E37" s="199">
        <v>133000</v>
      </c>
      <c r="F37" s="199">
        <v>133000</v>
      </c>
      <c r="G37" s="199">
        <v>133000</v>
      </c>
      <c r="H37" s="199">
        <v>133000</v>
      </c>
      <c r="I37" s="199">
        <v>133000</v>
      </c>
      <c r="J37" s="199">
        <v>133000</v>
      </c>
      <c r="K37" s="199">
        <v>133000</v>
      </c>
      <c r="L37" s="199">
        <v>133000</v>
      </c>
      <c r="M37" s="199">
        <v>133000</v>
      </c>
      <c r="N37" s="199">
        <v>133000</v>
      </c>
      <c r="O37" s="199">
        <v>133000</v>
      </c>
      <c r="P37" s="199">
        <v>133000</v>
      </c>
      <c r="Q37" s="199">
        <v>133000</v>
      </c>
      <c r="R37" s="199">
        <v>133000</v>
      </c>
      <c r="S37" s="199">
        <v>133000</v>
      </c>
      <c r="T37" s="199">
        <v>133000</v>
      </c>
      <c r="U37" s="199">
        <v>133000</v>
      </c>
      <c r="V37" s="199">
        <v>133000</v>
      </c>
      <c r="W37" s="199">
        <v>133000</v>
      </c>
      <c r="X37" s="199">
        <v>133000</v>
      </c>
      <c r="Y37" s="199">
        <v>133000</v>
      </c>
      <c r="Z37" s="199">
        <v>133000</v>
      </c>
      <c r="AA37" s="199">
        <v>133000</v>
      </c>
      <c r="AB37" s="199">
        <v>133000</v>
      </c>
      <c r="AC37" s="199">
        <v>133000</v>
      </c>
      <c r="AD37" s="199">
        <v>133000</v>
      </c>
      <c r="AE37" s="199">
        <v>133000</v>
      </c>
      <c r="AF37" s="199">
        <v>133000</v>
      </c>
      <c r="AG37" s="199">
        <v>133000</v>
      </c>
      <c r="AH37" s="199">
        <v>133000</v>
      </c>
      <c r="AI37" s="199">
        <v>133000</v>
      </c>
      <c r="AJ37" s="199">
        <v>133000</v>
      </c>
      <c r="AK37" s="199">
        <v>133000</v>
      </c>
      <c r="AL37" s="199">
        <v>133000</v>
      </c>
      <c r="AM37" s="199">
        <v>133000</v>
      </c>
      <c r="AN37" s="199">
        <v>133000</v>
      </c>
      <c r="AO37" s="197">
        <f>SUM(D37:P37)</f>
        <v>1596000</v>
      </c>
    </row>
    <row r="38" spans="1:61" x14ac:dyDescent="0.25">
      <c r="B38" s="254" t="s">
        <v>111</v>
      </c>
      <c r="C38" s="177"/>
      <c r="D38" s="31" t="s">
        <v>95</v>
      </c>
      <c r="E38" s="200">
        <f>C12-E39</f>
        <v>-109193.89090909093</v>
      </c>
      <c r="F38" s="200">
        <f>E38-E39</f>
        <v>-218387.78181818186</v>
      </c>
      <c r="G38" s="200">
        <f>F38-F39</f>
        <v>-327581.67272727279</v>
      </c>
      <c r="H38" s="200">
        <f t="shared" ref="H38:O38" si="31">G38-G39</f>
        <v>-436775.56363636372</v>
      </c>
      <c r="I38" s="200">
        <f t="shared" si="31"/>
        <v>-545969.45454545459</v>
      </c>
      <c r="J38" s="200">
        <f t="shared" si="31"/>
        <v>-655163.34545454546</v>
      </c>
      <c r="K38" s="200">
        <f t="shared" si="31"/>
        <v>-764357.23636363633</v>
      </c>
      <c r="L38" s="200">
        <f t="shared" si="31"/>
        <v>-873551.1272727272</v>
      </c>
      <c r="M38" s="200">
        <f t="shared" si="31"/>
        <v>-982745.01818181807</v>
      </c>
      <c r="N38" s="200">
        <f t="shared" si="31"/>
        <v>-1091938.9090909089</v>
      </c>
      <c r="O38" s="200">
        <f t="shared" si="31"/>
        <v>-1201132.7999999998</v>
      </c>
      <c r="P38" s="200">
        <f>O38-O39</f>
        <v>-1310326.6909090907</v>
      </c>
      <c r="Q38" s="200">
        <f>P38-P39</f>
        <v>-1419520.5818181816</v>
      </c>
      <c r="R38" s="200">
        <f>Q38-Q39</f>
        <v>-1528714.4727272724</v>
      </c>
      <c r="S38" s="200">
        <f t="shared" ref="S38:AA38" si="32">R38-R39</f>
        <v>-1637908.3636363633</v>
      </c>
      <c r="T38" s="200">
        <f t="shared" si="32"/>
        <v>-1747102.2545454542</v>
      </c>
      <c r="U38" s="200">
        <f t="shared" si="32"/>
        <v>-1856296.145454545</v>
      </c>
      <c r="V38" s="200">
        <f t="shared" si="32"/>
        <v>-1965490.0363636359</v>
      </c>
      <c r="W38" s="200">
        <f t="shared" si="32"/>
        <v>-2074683.9272727268</v>
      </c>
      <c r="X38" s="200">
        <f t="shared" si="32"/>
        <v>-2183877.8181818179</v>
      </c>
      <c r="Y38" s="200">
        <f t="shared" si="32"/>
        <v>-2293071.709090909</v>
      </c>
      <c r="Z38" s="200">
        <f t="shared" si="32"/>
        <v>-2402265.6</v>
      </c>
      <c r="AA38" s="200">
        <f t="shared" si="32"/>
        <v>-2511459.4909090912</v>
      </c>
      <c r="AB38" s="200">
        <f>AA38-AA39</f>
        <v>-2620653.3818181823</v>
      </c>
      <c r="AC38" s="200">
        <f t="shared" ref="AC38:AN38" si="33">AB38-AB39</f>
        <v>-2729847.2727272734</v>
      </c>
      <c r="AD38" s="200">
        <f t="shared" si="33"/>
        <v>-2839041.1636363645</v>
      </c>
      <c r="AE38" s="200">
        <f t="shared" si="33"/>
        <v>-2948235.0545454556</v>
      </c>
      <c r="AF38" s="200">
        <f t="shared" si="33"/>
        <v>-3057428.9454545467</v>
      </c>
      <c r="AG38" s="200">
        <f t="shared" si="33"/>
        <v>-3166622.8363636378</v>
      </c>
      <c r="AH38" s="200">
        <f t="shared" si="33"/>
        <v>-3275816.7272727289</v>
      </c>
      <c r="AI38" s="200">
        <f t="shared" si="33"/>
        <v>-3385010.61818182</v>
      </c>
      <c r="AJ38" s="200">
        <f t="shared" si="33"/>
        <v>-3494204.5090909111</v>
      </c>
      <c r="AK38" s="200">
        <f t="shared" si="33"/>
        <v>-3603398.4000000022</v>
      </c>
      <c r="AL38" s="200">
        <f t="shared" si="33"/>
        <v>-3712592.2909090933</v>
      </c>
      <c r="AM38" s="200">
        <f t="shared" si="33"/>
        <v>-3821786.1818181844</v>
      </c>
      <c r="AN38" s="200">
        <f t="shared" si="33"/>
        <v>-3930980.0727272755</v>
      </c>
      <c r="AO38" s="200"/>
    </row>
    <row r="39" spans="1:61" ht="14.4" thickBot="1" x14ac:dyDescent="0.3">
      <c r="B39" s="253" t="s">
        <v>112</v>
      </c>
      <c r="C39" s="174"/>
      <c r="D39" s="31" t="s">
        <v>95</v>
      </c>
      <c r="E39" s="199">
        <f t="shared" ref="E39:AN39" si="34">0.2*E18</f>
        <v>109193.89090909093</v>
      </c>
      <c r="F39" s="199">
        <f t="shared" si="34"/>
        <v>109193.89090909093</v>
      </c>
      <c r="G39" s="199">
        <f t="shared" si="34"/>
        <v>109193.89090909093</v>
      </c>
      <c r="H39" s="199">
        <f t="shared" si="34"/>
        <v>109193.89090909093</v>
      </c>
      <c r="I39" s="199">
        <f t="shared" si="34"/>
        <v>109193.89090909093</v>
      </c>
      <c r="J39" s="199">
        <f t="shared" si="34"/>
        <v>109193.89090909093</v>
      </c>
      <c r="K39" s="199">
        <f t="shared" si="34"/>
        <v>109193.89090909093</v>
      </c>
      <c r="L39" s="199">
        <f t="shared" si="34"/>
        <v>109193.89090909093</v>
      </c>
      <c r="M39" s="199">
        <f t="shared" si="34"/>
        <v>109193.89090909093</v>
      </c>
      <c r="N39" s="199">
        <f t="shared" si="34"/>
        <v>109193.89090909093</v>
      </c>
      <c r="O39" s="199">
        <f t="shared" si="34"/>
        <v>109193.89090909093</v>
      </c>
      <c r="P39" s="199">
        <f t="shared" si="34"/>
        <v>109193.89090909093</v>
      </c>
      <c r="Q39" s="199">
        <f t="shared" si="34"/>
        <v>109193.89090909093</v>
      </c>
      <c r="R39" s="199">
        <f t="shared" si="34"/>
        <v>109193.89090909093</v>
      </c>
      <c r="S39" s="199">
        <f t="shared" si="34"/>
        <v>109193.89090909093</v>
      </c>
      <c r="T39" s="199">
        <f t="shared" si="34"/>
        <v>109193.89090909093</v>
      </c>
      <c r="U39" s="199">
        <f t="shared" si="34"/>
        <v>109193.89090909093</v>
      </c>
      <c r="V39" s="199">
        <f t="shared" si="34"/>
        <v>109193.89090909093</v>
      </c>
      <c r="W39" s="199">
        <f t="shared" si="34"/>
        <v>109193.89090909093</v>
      </c>
      <c r="X39" s="199">
        <f t="shared" si="34"/>
        <v>109193.89090909093</v>
      </c>
      <c r="Y39" s="199">
        <f t="shared" si="34"/>
        <v>109193.89090909093</v>
      </c>
      <c r="Z39" s="199">
        <f t="shared" si="34"/>
        <v>109193.89090909093</v>
      </c>
      <c r="AA39" s="199">
        <f t="shared" si="34"/>
        <v>109193.89090909093</v>
      </c>
      <c r="AB39" s="199">
        <f t="shared" si="34"/>
        <v>109193.89090909093</v>
      </c>
      <c r="AC39" s="199">
        <f t="shared" si="34"/>
        <v>109193.89090909093</v>
      </c>
      <c r="AD39" s="199">
        <f t="shared" si="34"/>
        <v>109193.89090909093</v>
      </c>
      <c r="AE39" s="199">
        <f t="shared" si="34"/>
        <v>109193.89090909093</v>
      </c>
      <c r="AF39" s="199">
        <f t="shared" si="34"/>
        <v>109193.89090909093</v>
      </c>
      <c r="AG39" s="199">
        <f t="shared" si="34"/>
        <v>109193.89090909093</v>
      </c>
      <c r="AH39" s="199">
        <f t="shared" si="34"/>
        <v>109193.89090909093</v>
      </c>
      <c r="AI39" s="199">
        <f t="shared" si="34"/>
        <v>109193.89090909093</v>
      </c>
      <c r="AJ39" s="199">
        <f t="shared" si="34"/>
        <v>109193.89090909093</v>
      </c>
      <c r="AK39" s="199">
        <f t="shared" si="34"/>
        <v>109193.89090909093</v>
      </c>
      <c r="AL39" s="199">
        <f t="shared" si="34"/>
        <v>109193.89090909093</v>
      </c>
      <c r="AM39" s="199">
        <f t="shared" si="34"/>
        <v>109193.89090909093</v>
      </c>
      <c r="AN39" s="199">
        <f t="shared" si="34"/>
        <v>109193.89090909093</v>
      </c>
      <c r="AO39" s="197">
        <f>SUM(D39:P39)</f>
        <v>1310326.6909090907</v>
      </c>
    </row>
    <row r="40" spans="1:61" s="178" customFormat="1" ht="18.75" customHeight="1" thickBot="1" x14ac:dyDescent="0.3">
      <c r="A40" s="154"/>
      <c r="B40" s="540" t="s">
        <v>113</v>
      </c>
      <c r="C40" s="541"/>
      <c r="D40" s="134">
        <f>SUM(D25:D39)</f>
        <v>792051.75449151057</v>
      </c>
      <c r="E40" s="201">
        <f t="shared" ref="E40:AO40" si="35">E25+E35+E39</f>
        <v>262193.89090909093</v>
      </c>
      <c r="F40" s="201">
        <f t="shared" si="35"/>
        <v>496449.08540060138</v>
      </c>
      <c r="G40" s="201">
        <f t="shared" si="35"/>
        <v>496449.08540060138</v>
      </c>
      <c r="H40" s="201">
        <f t="shared" si="35"/>
        <v>496449.08540060138</v>
      </c>
      <c r="I40" s="201">
        <f t="shared" si="35"/>
        <v>496449.08540060138</v>
      </c>
      <c r="J40" s="201">
        <f t="shared" si="35"/>
        <v>496449.08540060138</v>
      </c>
      <c r="K40" s="201">
        <f t="shared" si="35"/>
        <v>496549.08540060138</v>
      </c>
      <c r="L40" s="201">
        <f t="shared" si="35"/>
        <v>496549.08540060138</v>
      </c>
      <c r="M40" s="201">
        <f t="shared" si="35"/>
        <v>496549.08540060138</v>
      </c>
      <c r="N40" s="201">
        <f t="shared" si="35"/>
        <v>496549.08540060138</v>
      </c>
      <c r="O40" s="201">
        <f t="shared" si="35"/>
        <v>496549.08540060138</v>
      </c>
      <c r="P40" s="201">
        <f t="shared" si="35"/>
        <v>496549.08540060138</v>
      </c>
      <c r="Q40" s="201">
        <f t="shared" si="35"/>
        <v>496549.08540060138</v>
      </c>
      <c r="R40" s="201">
        <f t="shared" si="35"/>
        <v>496549.08540060138</v>
      </c>
      <c r="S40" s="201">
        <f t="shared" si="35"/>
        <v>496549.08540060138</v>
      </c>
      <c r="T40" s="201">
        <f t="shared" si="35"/>
        <v>496549.08540060138</v>
      </c>
      <c r="U40" s="201">
        <f t="shared" si="35"/>
        <v>496549.08540060138</v>
      </c>
      <c r="V40" s="201">
        <f t="shared" si="35"/>
        <v>496549.08540060138</v>
      </c>
      <c r="W40" s="201">
        <f t="shared" si="35"/>
        <v>496549.08540060138</v>
      </c>
      <c r="X40" s="201">
        <f t="shared" si="35"/>
        <v>496549.08540060138</v>
      </c>
      <c r="Y40" s="201">
        <f t="shared" si="35"/>
        <v>496549.08540060138</v>
      </c>
      <c r="Z40" s="201">
        <f t="shared" si="35"/>
        <v>496549.08540060138</v>
      </c>
      <c r="AA40" s="201">
        <f t="shared" si="35"/>
        <v>496549.08540060138</v>
      </c>
      <c r="AB40" s="201">
        <f t="shared" si="35"/>
        <v>496549.08540060138</v>
      </c>
      <c r="AC40" s="201">
        <f t="shared" si="35"/>
        <v>496549.08540060138</v>
      </c>
      <c r="AD40" s="201">
        <f t="shared" si="35"/>
        <v>496549.08540060138</v>
      </c>
      <c r="AE40" s="201">
        <f t="shared" si="35"/>
        <v>496549.08540060138</v>
      </c>
      <c r="AF40" s="201">
        <f t="shared" si="35"/>
        <v>336549.08540060138</v>
      </c>
      <c r="AG40" s="201">
        <f t="shared" si="35"/>
        <v>496549.08540060138</v>
      </c>
      <c r="AH40" s="201">
        <f t="shared" si="35"/>
        <v>496549.08540060138</v>
      </c>
      <c r="AI40" s="201">
        <f t="shared" si="35"/>
        <v>496549.08540060138</v>
      </c>
      <c r="AJ40" s="201">
        <f t="shared" si="35"/>
        <v>496549.08540060138</v>
      </c>
      <c r="AK40" s="201">
        <f t="shared" si="35"/>
        <v>496549.08540060138</v>
      </c>
      <c r="AL40" s="201">
        <f t="shared" si="35"/>
        <v>496549.08540060138</v>
      </c>
      <c r="AM40" s="201">
        <f t="shared" si="35"/>
        <v>496549.08540060138</v>
      </c>
      <c r="AN40" s="201">
        <f t="shared" si="35"/>
        <v>496549.08540060138</v>
      </c>
      <c r="AO40" s="201">
        <f t="shared" si="35"/>
        <v>5723733.8303157054</v>
      </c>
      <c r="AP40" s="154"/>
      <c r="AQ40" s="154"/>
      <c r="AR40" s="154"/>
      <c r="AS40" s="154"/>
      <c r="AT40" s="154"/>
      <c r="AU40" s="154"/>
      <c r="AV40" s="154"/>
      <c r="AW40" s="154"/>
      <c r="AX40" s="154"/>
      <c r="AY40" s="154"/>
      <c r="AZ40" s="154"/>
      <c r="BA40" s="154"/>
      <c r="BB40" s="154"/>
      <c r="BC40" s="154"/>
      <c r="BD40" s="154"/>
      <c r="BE40" s="154"/>
      <c r="BF40" s="154"/>
      <c r="BG40" s="154"/>
      <c r="BH40" s="154"/>
      <c r="BI40" s="154"/>
    </row>
    <row r="41" spans="1:61" s="135" customFormat="1" ht="24.6" customHeight="1" thickBot="1" x14ac:dyDescent="0.3">
      <c r="D41" s="179"/>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c r="AL41" s="192"/>
      <c r="AM41" s="192"/>
      <c r="AN41" s="192"/>
      <c r="AO41" s="193"/>
    </row>
    <row r="42" spans="1:61" s="164" customFormat="1" ht="31.5" customHeight="1" thickBot="1" x14ac:dyDescent="0.3">
      <c r="A42" s="163"/>
      <c r="C42" s="180" t="s">
        <v>114</v>
      </c>
      <c r="D42" s="187">
        <f t="shared" ref="D42:AO42" si="36">D20-D40</f>
        <v>-792051.75449151057</v>
      </c>
      <c r="E42" s="201">
        <f t="shared" si="36"/>
        <v>288417.56363636366</v>
      </c>
      <c r="F42" s="201">
        <f t="shared" si="36"/>
        <v>54162.369144853204</v>
      </c>
      <c r="G42" s="201">
        <f t="shared" si="36"/>
        <v>54162.369144853204</v>
      </c>
      <c r="H42" s="201">
        <f t="shared" si="36"/>
        <v>54162.369144853204</v>
      </c>
      <c r="I42" s="201">
        <f t="shared" si="36"/>
        <v>54162.369144853204</v>
      </c>
      <c r="J42" s="201">
        <f t="shared" si="36"/>
        <v>54162.369144853204</v>
      </c>
      <c r="K42" s="201">
        <f t="shared" si="36"/>
        <v>59062.369144853204</v>
      </c>
      <c r="L42" s="201">
        <f t="shared" si="36"/>
        <v>59062.369144853204</v>
      </c>
      <c r="M42" s="201">
        <f t="shared" si="36"/>
        <v>59062.369144853204</v>
      </c>
      <c r="N42" s="201">
        <f t="shared" si="36"/>
        <v>59062.369144853204</v>
      </c>
      <c r="O42" s="201">
        <f t="shared" si="36"/>
        <v>59062.369144853204</v>
      </c>
      <c r="P42" s="201">
        <f t="shared" si="36"/>
        <v>59062.369144853204</v>
      </c>
      <c r="Q42" s="201">
        <f t="shared" si="36"/>
        <v>59062.369144853204</v>
      </c>
      <c r="R42" s="201">
        <f t="shared" si="36"/>
        <v>59062.369144853204</v>
      </c>
      <c r="S42" s="201">
        <f t="shared" si="36"/>
        <v>59062.369144853204</v>
      </c>
      <c r="T42" s="201">
        <f t="shared" si="36"/>
        <v>59062.369144853204</v>
      </c>
      <c r="U42" s="201">
        <f t="shared" si="36"/>
        <v>59062.369144853204</v>
      </c>
      <c r="V42" s="201">
        <f t="shared" si="36"/>
        <v>59062.369144853204</v>
      </c>
      <c r="W42" s="201">
        <f t="shared" si="36"/>
        <v>59062.369144853204</v>
      </c>
      <c r="X42" s="201">
        <f t="shared" si="36"/>
        <v>59062.369144853204</v>
      </c>
      <c r="Y42" s="201">
        <f t="shared" si="36"/>
        <v>59062.369144853204</v>
      </c>
      <c r="Z42" s="201">
        <f t="shared" si="36"/>
        <v>59062.369144853204</v>
      </c>
      <c r="AA42" s="201">
        <f t="shared" si="36"/>
        <v>59062.369144853204</v>
      </c>
      <c r="AB42" s="201">
        <f t="shared" si="36"/>
        <v>59062.369144853204</v>
      </c>
      <c r="AC42" s="201">
        <f t="shared" si="36"/>
        <v>59062.369144853204</v>
      </c>
      <c r="AD42" s="201">
        <f t="shared" si="36"/>
        <v>59062.369144853204</v>
      </c>
      <c r="AE42" s="201">
        <f t="shared" si="36"/>
        <v>59062.369144853204</v>
      </c>
      <c r="AF42" s="201">
        <f t="shared" si="36"/>
        <v>219062.3691448532</v>
      </c>
      <c r="AG42" s="201">
        <f t="shared" si="36"/>
        <v>59062.369144853204</v>
      </c>
      <c r="AH42" s="201">
        <f t="shared" si="36"/>
        <v>59062.369144853204</v>
      </c>
      <c r="AI42" s="201">
        <f t="shared" si="36"/>
        <v>59062.369144853204</v>
      </c>
      <c r="AJ42" s="201">
        <f t="shared" si="36"/>
        <v>59062.369144853204</v>
      </c>
      <c r="AK42" s="201">
        <f t="shared" si="36"/>
        <v>59062.369144853204</v>
      </c>
      <c r="AL42" s="201">
        <f t="shared" si="36"/>
        <v>59062.369144853204</v>
      </c>
      <c r="AM42" s="201">
        <f t="shared" si="36"/>
        <v>59062.369144853204</v>
      </c>
      <c r="AN42" s="201">
        <f t="shared" si="36"/>
        <v>59062.369144853204</v>
      </c>
      <c r="AO42" s="209">
        <f t="shared" si="36"/>
        <v>913603.62422975153</v>
      </c>
      <c r="AP42" s="163"/>
      <c r="AQ42" s="163"/>
      <c r="AR42" s="163"/>
      <c r="AS42" s="163"/>
      <c r="AT42" s="163"/>
      <c r="AU42" s="163"/>
      <c r="AV42" s="163"/>
      <c r="AW42" s="163"/>
      <c r="AX42" s="163"/>
      <c r="AY42" s="163"/>
      <c r="AZ42" s="163"/>
      <c r="BA42" s="163"/>
      <c r="BB42" s="163"/>
      <c r="BC42" s="163"/>
      <c r="BD42" s="163"/>
      <c r="BE42" s="163"/>
      <c r="BF42" s="163"/>
      <c r="BG42" s="163"/>
      <c r="BH42" s="163"/>
      <c r="BI42" s="163"/>
    </row>
    <row r="43" spans="1:61" s="135" customFormat="1" ht="21" customHeight="1" thickBot="1" x14ac:dyDescent="0.3">
      <c r="C43" s="181"/>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row>
    <row r="44" spans="1:61" ht="28.2" thickBot="1" x14ac:dyDescent="0.3">
      <c r="C44" s="182" t="s">
        <v>115</v>
      </c>
      <c r="D44" s="211">
        <v>0</v>
      </c>
      <c r="E44" s="201">
        <v>0</v>
      </c>
      <c r="F44" s="201">
        <f t="shared" ref="F44:O44" si="37">E46</f>
        <v>288417.56363636366</v>
      </c>
      <c r="G44" s="201">
        <f t="shared" si="37"/>
        <v>342579.93278121686</v>
      </c>
      <c r="H44" s="201">
        <f t="shared" si="37"/>
        <v>396742.30192607007</v>
      </c>
      <c r="I44" s="201">
        <f t="shared" si="37"/>
        <v>450904.67107092327</v>
      </c>
      <c r="J44" s="201">
        <f t="shared" si="37"/>
        <v>505067.04021577648</v>
      </c>
      <c r="K44" s="201">
        <f t="shared" si="37"/>
        <v>559229.40936062974</v>
      </c>
      <c r="L44" s="201">
        <f t="shared" si="37"/>
        <v>618291.77850548294</v>
      </c>
      <c r="M44" s="201">
        <f t="shared" si="37"/>
        <v>677354.14765033615</v>
      </c>
      <c r="N44" s="201">
        <f t="shared" si="37"/>
        <v>736416.51679518935</v>
      </c>
      <c r="O44" s="201">
        <f t="shared" si="37"/>
        <v>795478.88594004256</v>
      </c>
      <c r="P44" s="201">
        <f>O46</f>
        <v>854541.25508489576</v>
      </c>
      <c r="Q44" s="201">
        <f t="shared" ref="Q44:Z44" si="38">P46</f>
        <v>913603.62422974897</v>
      </c>
      <c r="R44" s="201">
        <f t="shared" si="38"/>
        <v>972665.99337460217</v>
      </c>
      <c r="S44" s="201">
        <f t="shared" si="38"/>
        <v>1031728.3625194554</v>
      </c>
      <c r="T44" s="201">
        <f t="shared" si="38"/>
        <v>1090790.7316643086</v>
      </c>
      <c r="U44" s="201">
        <f t="shared" si="38"/>
        <v>1149853.1008091618</v>
      </c>
      <c r="V44" s="201">
        <f t="shared" si="38"/>
        <v>1208915.469954015</v>
      </c>
      <c r="W44" s="201">
        <f t="shared" si="38"/>
        <v>1267977.8390988682</v>
      </c>
      <c r="X44" s="201">
        <f t="shared" si="38"/>
        <v>1327040.2082437214</v>
      </c>
      <c r="Y44" s="201">
        <f t="shared" si="38"/>
        <v>1386102.5773885746</v>
      </c>
      <c r="Z44" s="201">
        <f t="shared" si="38"/>
        <v>1445164.9465334278</v>
      </c>
      <c r="AA44" s="201">
        <f>Z46</f>
        <v>1504227.315678281</v>
      </c>
      <c r="AB44" s="201">
        <f>AA46</f>
        <v>1563289.6848231342</v>
      </c>
      <c r="AC44" s="201">
        <f>AB46</f>
        <v>1622352.0539679874</v>
      </c>
      <c r="AD44" s="201">
        <f t="shared" ref="AD44:AN44" si="39">AC46</f>
        <v>1681414.4231128406</v>
      </c>
      <c r="AE44" s="201">
        <f t="shared" si="39"/>
        <v>1740476.7922576938</v>
      </c>
      <c r="AF44" s="201">
        <f t="shared" si="39"/>
        <v>1799539.161402547</v>
      </c>
      <c r="AG44" s="201">
        <f t="shared" si="39"/>
        <v>2018601.5305474002</v>
      </c>
      <c r="AH44" s="201">
        <f t="shared" si="39"/>
        <v>2077663.8996922534</v>
      </c>
      <c r="AI44" s="201">
        <f t="shared" si="39"/>
        <v>2136726.2688371064</v>
      </c>
      <c r="AJ44" s="201">
        <f t="shared" si="39"/>
        <v>2195788.6379819596</v>
      </c>
      <c r="AK44" s="201">
        <f t="shared" si="39"/>
        <v>2254851.0071268128</v>
      </c>
      <c r="AL44" s="201">
        <f t="shared" si="39"/>
        <v>2313913.376271666</v>
      </c>
      <c r="AM44" s="201">
        <f t="shared" si="39"/>
        <v>2372975.7454165192</v>
      </c>
      <c r="AN44" s="201">
        <f t="shared" si="39"/>
        <v>2432038.1145613724</v>
      </c>
      <c r="AO44" s="209">
        <f>P46</f>
        <v>913603.62422974897</v>
      </c>
    </row>
    <row r="45" spans="1:61" s="135" customFormat="1" ht="14.4" thickBot="1" x14ac:dyDescent="0.3">
      <c r="B45" s="183"/>
      <c r="C45" s="184"/>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row>
    <row r="46" spans="1:61" ht="30.75" customHeight="1" thickBot="1" x14ac:dyDescent="0.3">
      <c r="C46" s="182" t="s">
        <v>116</v>
      </c>
      <c r="D46" s="210">
        <f t="shared" ref="D46:P46" si="40">D42+D44</f>
        <v>-792051.75449151057</v>
      </c>
      <c r="E46" s="201">
        <f>E42+E44</f>
        <v>288417.56363636366</v>
      </c>
      <c r="F46" s="201">
        <f t="shared" si="40"/>
        <v>342579.93278121686</v>
      </c>
      <c r="G46" s="201">
        <f t="shared" si="40"/>
        <v>396742.30192607007</v>
      </c>
      <c r="H46" s="201">
        <f t="shared" si="40"/>
        <v>450904.67107092327</v>
      </c>
      <c r="I46" s="201">
        <f t="shared" si="40"/>
        <v>505067.04021577648</v>
      </c>
      <c r="J46" s="201">
        <f t="shared" si="40"/>
        <v>559229.40936062974</v>
      </c>
      <c r="K46" s="201">
        <f t="shared" si="40"/>
        <v>618291.77850548294</v>
      </c>
      <c r="L46" s="201">
        <f t="shared" si="40"/>
        <v>677354.14765033615</v>
      </c>
      <c r="M46" s="201">
        <f t="shared" si="40"/>
        <v>736416.51679518935</v>
      </c>
      <c r="N46" s="201">
        <f t="shared" si="40"/>
        <v>795478.88594004256</v>
      </c>
      <c r="O46" s="201">
        <f t="shared" si="40"/>
        <v>854541.25508489576</v>
      </c>
      <c r="P46" s="201">
        <f t="shared" si="40"/>
        <v>913603.62422974897</v>
      </c>
      <c r="Q46" s="201">
        <f t="shared" ref="Q46:AA46" si="41">Q42+Q44</f>
        <v>972665.99337460217</v>
      </c>
      <c r="R46" s="201">
        <f t="shared" si="41"/>
        <v>1031728.3625194554</v>
      </c>
      <c r="S46" s="201">
        <f t="shared" si="41"/>
        <v>1090790.7316643086</v>
      </c>
      <c r="T46" s="201">
        <f t="shared" si="41"/>
        <v>1149853.1008091618</v>
      </c>
      <c r="U46" s="201">
        <f t="shared" si="41"/>
        <v>1208915.469954015</v>
      </c>
      <c r="V46" s="201">
        <f t="shared" si="41"/>
        <v>1267977.8390988682</v>
      </c>
      <c r="W46" s="201">
        <f t="shared" si="41"/>
        <v>1327040.2082437214</v>
      </c>
      <c r="X46" s="201">
        <f t="shared" si="41"/>
        <v>1386102.5773885746</v>
      </c>
      <c r="Y46" s="201">
        <f t="shared" si="41"/>
        <v>1445164.9465334278</v>
      </c>
      <c r="Z46" s="201">
        <f t="shared" si="41"/>
        <v>1504227.315678281</v>
      </c>
      <c r="AA46" s="201">
        <f t="shared" si="41"/>
        <v>1563289.6848231342</v>
      </c>
      <c r="AB46" s="201">
        <f>AB42+AB44</f>
        <v>1622352.0539679874</v>
      </c>
      <c r="AC46" s="201">
        <f>AC42+AC44</f>
        <v>1681414.4231128406</v>
      </c>
      <c r="AD46" s="201">
        <f t="shared" ref="AD46:AN46" si="42">AD42+AD44</f>
        <v>1740476.7922576938</v>
      </c>
      <c r="AE46" s="201">
        <f t="shared" si="42"/>
        <v>1799539.161402547</v>
      </c>
      <c r="AF46" s="201">
        <f t="shared" si="42"/>
        <v>2018601.5305474002</v>
      </c>
      <c r="AG46" s="201">
        <f t="shared" si="42"/>
        <v>2077663.8996922534</v>
      </c>
      <c r="AH46" s="201">
        <f t="shared" si="42"/>
        <v>2136726.2688371064</v>
      </c>
      <c r="AI46" s="201">
        <f t="shared" si="42"/>
        <v>2195788.6379819596</v>
      </c>
      <c r="AJ46" s="201">
        <f t="shared" si="42"/>
        <v>2254851.0071268128</v>
      </c>
      <c r="AK46" s="201">
        <f t="shared" si="42"/>
        <v>2313913.376271666</v>
      </c>
      <c r="AL46" s="201">
        <f t="shared" si="42"/>
        <v>2372975.7454165192</v>
      </c>
      <c r="AM46" s="201">
        <f t="shared" si="42"/>
        <v>2432038.1145613724</v>
      </c>
      <c r="AN46" s="201">
        <f t="shared" si="42"/>
        <v>2491100.4837062256</v>
      </c>
      <c r="AO46" s="209">
        <f>AO44</f>
        <v>913603.62422974897</v>
      </c>
    </row>
    <row r="47" spans="1:61" s="135" customFormat="1" x14ac:dyDescent="0.25"/>
    <row r="48" spans="1:61" s="135" customFormat="1" hidden="1" x14ac:dyDescent="0.25">
      <c r="C48" s="185" t="s">
        <v>117</v>
      </c>
      <c r="D48" s="186" t="e">
        <f t="array" ref="D48">_xlfn.IFS(#REF!="Stress test at 10% reduction in revenue",0.9,#REF!="Stress test at 15% reduction in revenue",0.85,#REF!="Stress test at 20% reduction in revenue",0.8)</f>
        <v>#REF!</v>
      </c>
    </row>
    <row r="49" spans="2:41" s="135" customFormat="1" hidden="1" x14ac:dyDescent="0.25">
      <c r="C49" s="185" t="s">
        <v>118</v>
      </c>
    </row>
    <row r="50" spans="2:41" s="135" customFormat="1" x14ac:dyDescent="0.25">
      <c r="C50" s="185" t="s">
        <v>119</v>
      </c>
    </row>
    <row r="51" spans="2:41" s="135" customFormat="1" x14ac:dyDescent="0.25"/>
    <row r="52" spans="2:41" s="135" customFormat="1" ht="14.4" thickBot="1" x14ac:dyDescent="0.3"/>
    <row r="53" spans="2:41" ht="18" customHeight="1" thickBot="1" x14ac:dyDescent="0.3">
      <c r="B53" s="135"/>
      <c r="C53" s="542" t="s">
        <v>120</v>
      </c>
      <c r="D53" s="543"/>
      <c r="E53" s="543"/>
      <c r="F53" s="543"/>
      <c r="G53" s="543"/>
      <c r="H53" s="543"/>
      <c r="I53" s="543"/>
      <c r="J53" s="543"/>
      <c r="K53" s="543"/>
      <c r="L53" s="543"/>
      <c r="M53" s="544"/>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row>
    <row r="54" spans="2:41" ht="14.25" customHeight="1" thickBot="1" x14ac:dyDescent="0.3">
      <c r="B54" s="135"/>
      <c r="C54" s="514" t="s">
        <v>121</v>
      </c>
      <c r="D54" s="515"/>
      <c r="E54" s="515"/>
      <c r="F54" s="515"/>
      <c r="G54" s="515"/>
      <c r="H54" s="515"/>
      <c r="I54" s="515"/>
      <c r="J54" s="515"/>
      <c r="K54" s="515"/>
      <c r="L54" s="515"/>
      <c r="M54" s="516"/>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row>
    <row r="55" spans="2:41" ht="153.15" customHeight="1" thickBot="1" x14ac:dyDescent="0.3">
      <c r="B55" s="135"/>
      <c r="C55" s="517"/>
      <c r="D55" s="518"/>
      <c r="E55" s="518"/>
      <c r="F55" s="518"/>
      <c r="G55" s="518"/>
      <c r="H55" s="518"/>
      <c r="I55" s="518"/>
      <c r="J55" s="518"/>
      <c r="K55" s="518"/>
      <c r="L55" s="518"/>
      <c r="M55" s="519"/>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row>
    <row r="56" spans="2:41" x14ac:dyDescent="0.2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row>
    <row r="57" spans="2:41" x14ac:dyDescent="0.2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row>
    <row r="58" spans="2:41" x14ac:dyDescent="0.2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row>
    <row r="59" spans="2:41" x14ac:dyDescent="0.2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row>
    <row r="60" spans="2:41" x14ac:dyDescent="0.2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row>
    <row r="61" spans="2:41" x14ac:dyDescent="0.2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row>
    <row r="62" spans="2:41" x14ac:dyDescent="0.2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row>
    <row r="63" spans="2:41" hidden="1" x14ac:dyDescent="0.25"/>
    <row r="64" spans="2:41" hidden="1" x14ac:dyDescent="0.25">
      <c r="B64" s="160" t="s">
        <v>0</v>
      </c>
    </row>
    <row r="65" spans="2:2" hidden="1" x14ac:dyDescent="0.25">
      <c r="B65" s="160" t="s">
        <v>1</v>
      </c>
    </row>
    <row r="66" spans="2:2" hidden="1" x14ac:dyDescent="0.25">
      <c r="B66" s="160" t="s">
        <v>2</v>
      </c>
    </row>
    <row r="67" spans="2:2" hidden="1" x14ac:dyDescent="0.25">
      <c r="B67" s="160" t="s">
        <v>3</v>
      </c>
    </row>
    <row r="68" spans="2:2" hidden="1" x14ac:dyDescent="0.25">
      <c r="B68" s="160" t="s">
        <v>4</v>
      </c>
    </row>
    <row r="69" spans="2:2" hidden="1" x14ac:dyDescent="0.25">
      <c r="B69" s="160" t="s">
        <v>5</v>
      </c>
    </row>
    <row r="70" spans="2:2" hidden="1" x14ac:dyDescent="0.25">
      <c r="B70" s="160" t="s">
        <v>6</v>
      </c>
    </row>
    <row r="71" spans="2:2" hidden="1" x14ac:dyDescent="0.25">
      <c r="B71" s="160" t="s">
        <v>7</v>
      </c>
    </row>
    <row r="72" spans="2:2" hidden="1" x14ac:dyDescent="0.25">
      <c r="B72" s="160" t="s">
        <v>8</v>
      </c>
    </row>
    <row r="73" spans="2:2" hidden="1" x14ac:dyDescent="0.25">
      <c r="B73" s="160" t="s">
        <v>9</v>
      </c>
    </row>
    <row r="74" spans="2:2" hidden="1" x14ac:dyDescent="0.25">
      <c r="B74" s="160" t="s">
        <v>10</v>
      </c>
    </row>
    <row r="75" spans="2:2" hidden="1" x14ac:dyDescent="0.25">
      <c r="B75" s="160" t="s">
        <v>11</v>
      </c>
    </row>
    <row r="76" spans="2:2" hidden="1" x14ac:dyDescent="0.25"/>
  </sheetData>
  <mergeCells count="11">
    <mergeCell ref="A5:C5"/>
    <mergeCell ref="C54:M54"/>
    <mergeCell ref="C55:M55"/>
    <mergeCell ref="P8:AO8"/>
    <mergeCell ref="P9:AO9"/>
    <mergeCell ref="E15:P15"/>
    <mergeCell ref="B7:M9"/>
    <mergeCell ref="B20:C20"/>
    <mergeCell ref="E23:P23"/>
    <mergeCell ref="B40:C40"/>
    <mergeCell ref="C53:M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AD66"/>
  <sheetViews>
    <sheetView view="pageBreakPreview" topLeftCell="A13" zoomScale="85" zoomScaleNormal="85" zoomScaleSheetLayoutView="85" workbookViewId="0">
      <selection activeCell="B49" sqref="B49"/>
    </sheetView>
  </sheetViews>
  <sheetFormatPr defaultColWidth="8.69921875" defaultRowHeight="13.8" x14ac:dyDescent="0.25"/>
  <cols>
    <col min="1" max="1" width="4.3984375" style="70" customWidth="1"/>
    <col min="2" max="2" width="42.5" style="109" customWidth="1"/>
    <col min="3" max="3" width="40.8984375" style="109" customWidth="1"/>
    <col min="4" max="4" width="17.19921875" style="109" customWidth="1"/>
    <col min="5" max="5" width="10.3984375" style="109" customWidth="1"/>
    <col min="6" max="10" width="9.19921875" style="109" customWidth="1"/>
    <col min="11" max="11" width="20.5" style="109" customWidth="1"/>
    <col min="12" max="12" width="4.8984375" style="70" customWidth="1"/>
    <col min="13" max="30" width="8.69921875" style="70"/>
    <col min="31" max="16384" width="8.69921875" style="109"/>
  </cols>
  <sheetData>
    <row r="1" spans="1:17" s="70" customFormat="1" ht="17.25" customHeight="1" thickBot="1" x14ac:dyDescent="0.3">
      <c r="B1" s="71"/>
      <c r="C1" s="71"/>
      <c r="D1" s="71"/>
      <c r="E1" s="71"/>
      <c r="F1" s="71"/>
      <c r="G1" s="71"/>
      <c r="H1" s="71"/>
      <c r="I1" s="71"/>
      <c r="J1" s="71"/>
      <c r="K1" s="71"/>
    </row>
    <row r="2" spans="1:17" s="70" customFormat="1" ht="17.25" customHeight="1" thickTop="1" x14ac:dyDescent="0.25">
      <c r="B2" s="72"/>
      <c r="C2" s="72"/>
      <c r="D2" s="72"/>
      <c r="E2" s="72"/>
      <c r="F2" s="72"/>
      <c r="G2" s="72"/>
      <c r="H2" s="72"/>
      <c r="I2" s="72"/>
      <c r="J2" s="72"/>
      <c r="K2" s="72"/>
    </row>
    <row r="3" spans="1:17" s="73" customFormat="1" ht="21" customHeight="1" x14ac:dyDescent="0.3">
      <c r="B3" s="74" t="s">
        <v>122</v>
      </c>
      <c r="C3" s="74"/>
      <c r="D3" s="75"/>
      <c r="E3" s="76"/>
      <c r="F3" s="77"/>
      <c r="G3" s="77"/>
      <c r="I3" s="77"/>
      <c r="K3" s="77"/>
    </row>
    <row r="4" spans="1:17" s="73" customFormat="1" ht="33" customHeight="1" x14ac:dyDescent="0.3">
      <c r="B4" s="75"/>
      <c r="C4" s="75"/>
      <c r="D4" s="75"/>
      <c r="E4" s="76"/>
      <c r="F4" s="77"/>
      <c r="G4" s="77"/>
      <c r="K4" s="77"/>
    </row>
    <row r="5" spans="1:17" s="70" customFormat="1" ht="22.5" customHeight="1" x14ac:dyDescent="0.3">
      <c r="B5" s="78" t="s">
        <v>123</v>
      </c>
      <c r="C5" s="79"/>
      <c r="D5" s="79"/>
      <c r="E5" s="79"/>
      <c r="F5" s="79"/>
      <c r="G5" s="79"/>
      <c r="I5" s="80" t="s">
        <v>63</v>
      </c>
      <c r="J5" s="81"/>
      <c r="K5" s="82"/>
      <c r="L5" s="77"/>
      <c r="M5" s="73"/>
      <c r="N5" s="73"/>
      <c r="O5" s="73"/>
      <c r="P5" s="73"/>
      <c r="Q5" s="73"/>
    </row>
    <row r="6" spans="1:17" s="70" customFormat="1" ht="25.5" customHeight="1" x14ac:dyDescent="0.3">
      <c r="B6" s="78" t="s">
        <v>124</v>
      </c>
      <c r="C6" s="79"/>
      <c r="D6" s="79"/>
      <c r="E6" s="83"/>
      <c r="F6" s="84"/>
      <c r="G6" s="84"/>
      <c r="I6" s="85"/>
      <c r="J6" s="548" t="s">
        <v>125</v>
      </c>
      <c r="K6" s="548"/>
      <c r="L6" s="77"/>
      <c r="M6" s="73"/>
      <c r="N6" s="73"/>
      <c r="O6" s="73"/>
      <c r="P6" s="73"/>
      <c r="Q6" s="73"/>
    </row>
    <row r="7" spans="1:17" s="70" customFormat="1" ht="24.75" customHeight="1" x14ac:dyDescent="0.3">
      <c r="B7" s="78" t="s">
        <v>126</v>
      </c>
      <c r="C7" s="79"/>
      <c r="D7" s="79"/>
      <c r="E7" s="79"/>
      <c r="F7" s="79"/>
      <c r="I7" s="86"/>
      <c r="J7" s="548" t="s">
        <v>127</v>
      </c>
      <c r="K7" s="548"/>
      <c r="L7" s="77"/>
      <c r="M7" s="73"/>
      <c r="N7" s="73"/>
      <c r="O7" s="73"/>
      <c r="P7" s="73"/>
      <c r="Q7" s="73"/>
    </row>
    <row r="8" spans="1:17" s="70" customFormat="1" ht="21" customHeight="1" thickBot="1" x14ac:dyDescent="0.35">
      <c r="B8" s="87"/>
      <c r="C8" s="87"/>
      <c r="D8" s="88"/>
      <c r="E8" s="88"/>
      <c r="F8" s="88"/>
      <c r="G8" s="89"/>
      <c r="H8" s="87"/>
      <c r="I8" s="89"/>
      <c r="J8" s="88"/>
      <c r="K8" s="88"/>
      <c r="L8" s="77"/>
      <c r="M8" s="73"/>
      <c r="N8" s="73"/>
      <c r="O8" s="73"/>
      <c r="P8" s="73"/>
      <c r="Q8" s="73"/>
    </row>
    <row r="9" spans="1:17" s="70" customFormat="1" ht="16.5" customHeight="1" thickTop="1" x14ac:dyDescent="0.3">
      <c r="B9" s="90"/>
      <c r="C9" s="91"/>
      <c r="D9" s="79"/>
      <c r="E9" s="79"/>
      <c r="F9" s="79"/>
      <c r="G9" s="79"/>
      <c r="H9" s="79"/>
      <c r="I9" s="79"/>
      <c r="J9" s="79"/>
      <c r="K9" s="79"/>
      <c r="L9" s="77"/>
      <c r="M9" s="73"/>
      <c r="N9" s="73"/>
      <c r="O9" s="73"/>
      <c r="P9" s="73"/>
      <c r="Q9" s="73"/>
    </row>
    <row r="10" spans="1:17" s="70" customFormat="1" ht="18" customHeight="1" x14ac:dyDescent="0.25">
      <c r="B10" s="92" t="s">
        <v>128</v>
      </c>
      <c r="C10" s="93"/>
      <c r="E10" s="76"/>
      <c r="F10" s="94"/>
      <c r="G10" s="94"/>
      <c r="H10" s="76"/>
      <c r="J10" s="94"/>
      <c r="K10" s="94"/>
    </row>
    <row r="11" spans="1:17" s="70" customFormat="1" ht="20.25" customHeight="1" x14ac:dyDescent="0.3">
      <c r="B11" s="95"/>
      <c r="C11" s="95"/>
      <c r="D11" s="96"/>
      <c r="E11" s="549" t="s">
        <v>129</v>
      </c>
      <c r="F11" s="549"/>
      <c r="G11" s="549"/>
      <c r="H11" s="549"/>
      <c r="I11" s="549"/>
      <c r="J11" s="549"/>
      <c r="K11" s="97"/>
    </row>
    <row r="12" spans="1:17" s="102" customFormat="1" ht="31.5" customHeight="1" x14ac:dyDescent="0.25">
      <c r="A12" s="98"/>
      <c r="B12" s="99" t="s">
        <v>130</v>
      </c>
      <c r="C12" s="100" t="s">
        <v>131</v>
      </c>
      <c r="D12" s="100" t="s">
        <v>132</v>
      </c>
      <c r="E12" s="101">
        <v>1</v>
      </c>
      <c r="F12" s="101">
        <v>2</v>
      </c>
      <c r="G12" s="101">
        <v>3</v>
      </c>
      <c r="H12" s="101">
        <v>4</v>
      </c>
      <c r="I12" s="101">
        <v>5</v>
      </c>
      <c r="J12" s="101">
        <v>6</v>
      </c>
      <c r="K12" s="101" t="s">
        <v>133</v>
      </c>
    </row>
    <row r="13" spans="1:17" x14ac:dyDescent="0.25">
      <c r="A13" s="103"/>
      <c r="B13" s="104" t="s">
        <v>134</v>
      </c>
      <c r="C13" s="105"/>
      <c r="D13" s="106">
        <v>0</v>
      </c>
      <c r="E13" s="107">
        <v>0</v>
      </c>
      <c r="F13" s="107">
        <v>0</v>
      </c>
      <c r="G13" s="107">
        <v>0</v>
      </c>
      <c r="H13" s="107">
        <v>0</v>
      </c>
      <c r="I13" s="107">
        <v>0</v>
      </c>
      <c r="J13" s="107">
        <v>0</v>
      </c>
      <c r="K13" s="108">
        <f t="shared" ref="K13:K19" si="0">SUM(D13:J13)</f>
        <v>0</v>
      </c>
    </row>
    <row r="14" spans="1:17" x14ac:dyDescent="0.25">
      <c r="A14" s="103"/>
      <c r="B14" s="104" t="s">
        <v>135</v>
      </c>
      <c r="C14" s="105"/>
      <c r="D14" s="106">
        <v>0</v>
      </c>
      <c r="E14" s="106">
        <v>0</v>
      </c>
      <c r="F14" s="106">
        <v>0</v>
      </c>
      <c r="G14" s="106">
        <v>0</v>
      </c>
      <c r="H14" s="106">
        <v>0</v>
      </c>
      <c r="I14" s="106">
        <v>0</v>
      </c>
      <c r="J14" s="106">
        <v>0</v>
      </c>
      <c r="K14" s="108">
        <f t="shared" si="0"/>
        <v>0</v>
      </c>
    </row>
    <row r="15" spans="1:17" x14ac:dyDescent="0.25">
      <c r="A15" s="103"/>
      <c r="B15" s="104" t="s">
        <v>136</v>
      </c>
      <c r="C15" s="105"/>
      <c r="D15" s="106">
        <v>0</v>
      </c>
      <c r="E15" s="106">
        <v>0</v>
      </c>
      <c r="F15" s="106">
        <v>0</v>
      </c>
      <c r="G15" s="106">
        <v>0</v>
      </c>
      <c r="H15" s="106">
        <v>0</v>
      </c>
      <c r="I15" s="106">
        <v>0</v>
      </c>
      <c r="J15" s="106">
        <v>0</v>
      </c>
      <c r="K15" s="108">
        <f t="shared" si="0"/>
        <v>0</v>
      </c>
    </row>
    <row r="16" spans="1:17" x14ac:dyDescent="0.25">
      <c r="A16" s="103"/>
      <c r="B16" s="104" t="s">
        <v>137</v>
      </c>
      <c r="C16" s="105"/>
      <c r="D16" s="106">
        <v>0</v>
      </c>
      <c r="E16" s="106">
        <v>0</v>
      </c>
      <c r="F16" s="106">
        <v>0</v>
      </c>
      <c r="G16" s="106">
        <v>0</v>
      </c>
      <c r="H16" s="106">
        <v>0</v>
      </c>
      <c r="I16" s="106">
        <v>0</v>
      </c>
      <c r="J16" s="106">
        <v>0</v>
      </c>
      <c r="K16" s="108">
        <f t="shared" si="0"/>
        <v>0</v>
      </c>
    </row>
    <row r="17" spans="1:30" x14ac:dyDescent="0.25">
      <c r="A17" s="103"/>
      <c r="B17" s="104" t="s">
        <v>137</v>
      </c>
      <c r="C17" s="105"/>
      <c r="D17" s="106">
        <v>0</v>
      </c>
      <c r="E17" s="106">
        <v>0</v>
      </c>
      <c r="F17" s="106">
        <v>0</v>
      </c>
      <c r="G17" s="106">
        <v>0</v>
      </c>
      <c r="H17" s="106">
        <v>0</v>
      </c>
      <c r="I17" s="106">
        <v>0</v>
      </c>
      <c r="J17" s="106">
        <v>0</v>
      </c>
      <c r="K17" s="108">
        <f t="shared" si="0"/>
        <v>0</v>
      </c>
    </row>
    <row r="18" spans="1:30" x14ac:dyDescent="0.25">
      <c r="A18" s="103"/>
      <c r="B18" s="104" t="s">
        <v>137</v>
      </c>
      <c r="C18" s="105"/>
      <c r="D18" s="106">
        <v>0</v>
      </c>
      <c r="E18" s="106">
        <v>0</v>
      </c>
      <c r="F18" s="106">
        <v>0</v>
      </c>
      <c r="G18" s="106">
        <v>0</v>
      </c>
      <c r="H18" s="106">
        <v>0</v>
      </c>
      <c r="I18" s="106">
        <v>0</v>
      </c>
      <c r="J18" s="106">
        <v>0</v>
      </c>
      <c r="K18" s="108">
        <f t="shared" si="0"/>
        <v>0</v>
      </c>
    </row>
    <row r="19" spans="1:30" s="114" customFormat="1" ht="20.25" customHeight="1" x14ac:dyDescent="0.25">
      <c r="A19" s="110"/>
      <c r="B19" s="550" t="s">
        <v>138</v>
      </c>
      <c r="C19" s="550"/>
      <c r="D19" s="111">
        <f t="shared" ref="D19:J19" si="1">SUM(D13:D18)</f>
        <v>0</v>
      </c>
      <c r="E19" s="111">
        <f t="shared" si="1"/>
        <v>0</v>
      </c>
      <c r="F19" s="111">
        <f t="shared" si="1"/>
        <v>0</v>
      </c>
      <c r="G19" s="111">
        <f t="shared" si="1"/>
        <v>0</v>
      </c>
      <c r="H19" s="111">
        <f t="shared" si="1"/>
        <v>0</v>
      </c>
      <c r="I19" s="111">
        <f t="shared" si="1"/>
        <v>0</v>
      </c>
      <c r="J19" s="111">
        <f t="shared" si="1"/>
        <v>0</v>
      </c>
      <c r="K19" s="112">
        <f t="shared" si="0"/>
        <v>0</v>
      </c>
      <c r="L19" s="113"/>
      <c r="M19" s="113"/>
      <c r="N19" s="113"/>
      <c r="O19" s="113"/>
      <c r="P19" s="113"/>
      <c r="Q19" s="113"/>
      <c r="R19" s="113"/>
      <c r="S19" s="113"/>
      <c r="T19" s="113"/>
      <c r="U19" s="113"/>
      <c r="V19" s="113"/>
      <c r="W19" s="113"/>
      <c r="X19" s="113"/>
      <c r="Y19" s="113"/>
      <c r="Z19" s="113"/>
      <c r="AA19" s="113"/>
      <c r="AB19" s="113"/>
      <c r="AC19" s="113"/>
      <c r="AD19" s="113"/>
    </row>
    <row r="20" spans="1:30" s="70" customFormat="1" ht="30.75" customHeight="1" x14ac:dyDescent="0.25">
      <c r="D20" s="115"/>
      <c r="E20" s="115"/>
      <c r="F20" s="115"/>
      <c r="G20" s="115"/>
      <c r="H20" s="115"/>
      <c r="I20" s="115"/>
      <c r="J20" s="115"/>
      <c r="K20" s="116"/>
    </row>
    <row r="21" spans="1:30" s="70" customFormat="1" ht="18.75" customHeight="1" x14ac:dyDescent="0.25">
      <c r="B21" s="117"/>
      <c r="C21" s="117"/>
      <c r="D21" s="118"/>
      <c r="E21" s="549" t="s">
        <v>129</v>
      </c>
      <c r="F21" s="549"/>
      <c r="G21" s="549"/>
      <c r="H21" s="549"/>
      <c r="I21" s="549"/>
      <c r="J21" s="549"/>
      <c r="K21" s="119"/>
    </row>
    <row r="22" spans="1:30" s="70" customFormat="1" ht="21.75" customHeight="1" x14ac:dyDescent="0.25">
      <c r="B22" s="99" t="s">
        <v>139</v>
      </c>
      <c r="C22" s="100" t="s">
        <v>131</v>
      </c>
      <c r="D22" s="100" t="s">
        <v>132</v>
      </c>
      <c r="E22" s="101">
        <v>1</v>
      </c>
      <c r="F22" s="101">
        <v>2</v>
      </c>
      <c r="G22" s="101">
        <v>3</v>
      </c>
      <c r="H22" s="101">
        <v>4</v>
      </c>
      <c r="I22" s="101">
        <v>5</v>
      </c>
      <c r="J22" s="101">
        <v>6</v>
      </c>
      <c r="K22" s="101" t="s">
        <v>133</v>
      </c>
    </row>
    <row r="23" spans="1:30" x14ac:dyDescent="0.25">
      <c r="B23" s="120" t="s">
        <v>140</v>
      </c>
      <c r="C23" s="78"/>
      <c r="D23" s="121">
        <v>0</v>
      </c>
      <c r="E23" s="107">
        <v>0</v>
      </c>
      <c r="F23" s="107">
        <v>0</v>
      </c>
      <c r="G23" s="107">
        <v>0</v>
      </c>
      <c r="H23" s="107">
        <v>0</v>
      </c>
      <c r="I23" s="107">
        <v>0</v>
      </c>
      <c r="J23" s="107">
        <v>0</v>
      </c>
      <c r="K23" s="108">
        <f t="shared" ref="K23:K43" si="2">SUM(D23:J23)</f>
        <v>0</v>
      </c>
    </row>
    <row r="24" spans="1:30" ht="13.5" customHeight="1" x14ac:dyDescent="0.25">
      <c r="B24" s="120" t="s">
        <v>141</v>
      </c>
      <c r="C24" s="78"/>
      <c r="D24" s="121">
        <v>0</v>
      </c>
      <c r="E24" s="107">
        <v>0</v>
      </c>
      <c r="F24" s="107">
        <v>0</v>
      </c>
      <c r="G24" s="107">
        <v>0</v>
      </c>
      <c r="H24" s="107">
        <v>0</v>
      </c>
      <c r="I24" s="107">
        <v>0</v>
      </c>
      <c r="J24" s="107">
        <v>0</v>
      </c>
      <c r="K24" s="108">
        <f t="shared" si="2"/>
        <v>0</v>
      </c>
    </row>
    <row r="25" spans="1:30" ht="14.25" customHeight="1" x14ac:dyDescent="0.25">
      <c r="B25" s="120" t="s">
        <v>142</v>
      </c>
      <c r="C25" s="78"/>
      <c r="D25" s="121">
        <v>0</v>
      </c>
      <c r="E25" s="107">
        <v>0</v>
      </c>
      <c r="F25" s="107">
        <v>0</v>
      </c>
      <c r="G25" s="107">
        <v>0</v>
      </c>
      <c r="H25" s="107">
        <v>0</v>
      </c>
      <c r="I25" s="107">
        <v>0</v>
      </c>
      <c r="J25" s="107">
        <v>0</v>
      </c>
      <c r="K25" s="108">
        <f t="shared" si="2"/>
        <v>0</v>
      </c>
    </row>
    <row r="26" spans="1:30" ht="14.25" customHeight="1" x14ac:dyDescent="0.25">
      <c r="B26" s="120" t="s">
        <v>143</v>
      </c>
      <c r="C26" s="78"/>
      <c r="D26" s="121">
        <v>0</v>
      </c>
      <c r="E26" s="107">
        <v>0</v>
      </c>
      <c r="F26" s="107">
        <v>0</v>
      </c>
      <c r="G26" s="107">
        <v>0</v>
      </c>
      <c r="H26" s="107">
        <v>0</v>
      </c>
      <c r="I26" s="107">
        <v>0</v>
      </c>
      <c r="J26" s="107">
        <v>0</v>
      </c>
      <c r="K26" s="108">
        <f t="shared" si="2"/>
        <v>0</v>
      </c>
    </row>
    <row r="27" spans="1:30" x14ac:dyDescent="0.25">
      <c r="B27" s="120" t="s">
        <v>144</v>
      </c>
      <c r="C27" s="78"/>
      <c r="D27" s="121">
        <v>0</v>
      </c>
      <c r="E27" s="107">
        <v>0</v>
      </c>
      <c r="F27" s="107">
        <v>0</v>
      </c>
      <c r="G27" s="107">
        <v>0</v>
      </c>
      <c r="H27" s="107">
        <v>0</v>
      </c>
      <c r="I27" s="107">
        <v>0</v>
      </c>
      <c r="J27" s="107">
        <v>0</v>
      </c>
      <c r="K27" s="108">
        <f t="shared" si="2"/>
        <v>0</v>
      </c>
    </row>
    <row r="28" spans="1:30" x14ac:dyDescent="0.25">
      <c r="B28" s="120" t="s">
        <v>145</v>
      </c>
      <c r="C28" s="78"/>
      <c r="D28" s="121">
        <v>0</v>
      </c>
      <c r="E28" s="107">
        <v>0</v>
      </c>
      <c r="F28" s="107">
        <v>0</v>
      </c>
      <c r="G28" s="107">
        <v>0</v>
      </c>
      <c r="H28" s="107">
        <v>0</v>
      </c>
      <c r="I28" s="107">
        <v>0</v>
      </c>
      <c r="J28" s="107">
        <v>0</v>
      </c>
      <c r="K28" s="108">
        <f t="shared" si="2"/>
        <v>0</v>
      </c>
    </row>
    <row r="29" spans="1:30" x14ac:dyDescent="0.25">
      <c r="B29" s="120" t="s">
        <v>146</v>
      </c>
      <c r="C29" s="78"/>
      <c r="D29" s="121">
        <v>0</v>
      </c>
      <c r="E29" s="107">
        <v>0</v>
      </c>
      <c r="F29" s="107">
        <v>0</v>
      </c>
      <c r="G29" s="107">
        <v>0</v>
      </c>
      <c r="H29" s="107">
        <v>0</v>
      </c>
      <c r="I29" s="107">
        <v>0</v>
      </c>
      <c r="J29" s="107">
        <v>0</v>
      </c>
      <c r="K29" s="108">
        <f t="shared" si="2"/>
        <v>0</v>
      </c>
    </row>
    <row r="30" spans="1:30" x14ac:dyDescent="0.25">
      <c r="B30" s="120" t="s">
        <v>147</v>
      </c>
      <c r="C30" s="78"/>
      <c r="D30" s="121">
        <v>0</v>
      </c>
      <c r="E30" s="107">
        <v>0</v>
      </c>
      <c r="F30" s="107">
        <v>0</v>
      </c>
      <c r="G30" s="107">
        <v>0</v>
      </c>
      <c r="H30" s="107">
        <v>0</v>
      </c>
      <c r="I30" s="107">
        <v>0</v>
      </c>
      <c r="J30" s="107">
        <v>0</v>
      </c>
      <c r="K30" s="108">
        <f t="shared" si="2"/>
        <v>0</v>
      </c>
    </row>
    <row r="31" spans="1:30" x14ac:dyDescent="0.25">
      <c r="B31" s="120" t="s">
        <v>148</v>
      </c>
      <c r="C31" s="78"/>
      <c r="D31" s="121">
        <v>0</v>
      </c>
      <c r="E31" s="107">
        <v>0</v>
      </c>
      <c r="F31" s="107">
        <v>0</v>
      </c>
      <c r="G31" s="107">
        <v>0</v>
      </c>
      <c r="H31" s="107">
        <v>0</v>
      </c>
      <c r="I31" s="107">
        <v>0</v>
      </c>
      <c r="J31" s="107">
        <v>0</v>
      </c>
      <c r="K31" s="108">
        <f t="shared" si="2"/>
        <v>0</v>
      </c>
    </row>
    <row r="32" spans="1:30" x14ac:dyDescent="0.25">
      <c r="B32" s="120" t="s">
        <v>149</v>
      </c>
      <c r="C32" s="78"/>
      <c r="D32" s="121">
        <v>0</v>
      </c>
      <c r="E32" s="107">
        <v>0</v>
      </c>
      <c r="F32" s="107">
        <v>0</v>
      </c>
      <c r="G32" s="107">
        <v>0</v>
      </c>
      <c r="H32" s="107">
        <v>0</v>
      </c>
      <c r="I32" s="107">
        <v>0</v>
      </c>
      <c r="J32" s="107">
        <v>0</v>
      </c>
      <c r="K32" s="108">
        <f t="shared" si="2"/>
        <v>0</v>
      </c>
    </row>
    <row r="33" spans="1:30" x14ac:dyDescent="0.25">
      <c r="B33" s="120" t="s">
        <v>150</v>
      </c>
      <c r="C33" s="78"/>
      <c r="D33" s="121">
        <v>0</v>
      </c>
      <c r="E33" s="107">
        <v>0</v>
      </c>
      <c r="F33" s="107">
        <v>0</v>
      </c>
      <c r="G33" s="107">
        <v>0</v>
      </c>
      <c r="H33" s="107">
        <v>0</v>
      </c>
      <c r="I33" s="107">
        <v>0</v>
      </c>
      <c r="J33" s="107">
        <v>0</v>
      </c>
      <c r="K33" s="108">
        <f t="shared" si="2"/>
        <v>0</v>
      </c>
    </row>
    <row r="34" spans="1:30" x14ac:dyDescent="0.25">
      <c r="B34" s="120" t="s">
        <v>151</v>
      </c>
      <c r="C34" s="78"/>
      <c r="D34" s="121">
        <v>0</v>
      </c>
      <c r="E34" s="107">
        <v>0</v>
      </c>
      <c r="F34" s="107">
        <v>0</v>
      </c>
      <c r="G34" s="107">
        <v>0</v>
      </c>
      <c r="H34" s="107">
        <v>0</v>
      </c>
      <c r="I34" s="107">
        <v>0</v>
      </c>
      <c r="J34" s="107">
        <v>0</v>
      </c>
      <c r="K34" s="108">
        <f t="shared" si="2"/>
        <v>0</v>
      </c>
    </row>
    <row r="35" spans="1:30" x14ac:dyDescent="0.25">
      <c r="B35" s="104" t="s">
        <v>152</v>
      </c>
      <c r="C35" s="78"/>
      <c r="D35" s="121" t="s">
        <v>153</v>
      </c>
      <c r="E35" s="107">
        <v>0</v>
      </c>
      <c r="F35" s="107">
        <v>0</v>
      </c>
      <c r="G35" s="107">
        <v>0</v>
      </c>
      <c r="H35" s="107">
        <v>0</v>
      </c>
      <c r="I35" s="107">
        <v>0</v>
      </c>
      <c r="J35" s="107">
        <v>0</v>
      </c>
      <c r="K35" s="108">
        <f t="shared" si="2"/>
        <v>0</v>
      </c>
    </row>
    <row r="36" spans="1:30" x14ac:dyDescent="0.25">
      <c r="B36" s="120" t="s">
        <v>154</v>
      </c>
      <c r="C36" s="78"/>
      <c r="D36" s="121">
        <v>0</v>
      </c>
      <c r="E36" s="107">
        <v>0</v>
      </c>
      <c r="F36" s="107">
        <v>0</v>
      </c>
      <c r="G36" s="107">
        <v>0</v>
      </c>
      <c r="H36" s="107">
        <v>0</v>
      </c>
      <c r="I36" s="107">
        <v>0</v>
      </c>
      <c r="J36" s="107">
        <v>0</v>
      </c>
      <c r="K36" s="108">
        <f t="shared" si="2"/>
        <v>0</v>
      </c>
    </row>
    <row r="37" spans="1:30" x14ac:dyDescent="0.25">
      <c r="B37" s="104" t="s">
        <v>155</v>
      </c>
      <c r="C37" s="78"/>
      <c r="D37" s="122" t="s">
        <v>153</v>
      </c>
      <c r="E37" s="107">
        <v>0</v>
      </c>
      <c r="F37" s="123">
        <f>E37</f>
        <v>0</v>
      </c>
      <c r="G37" s="123">
        <f>E37</f>
        <v>0</v>
      </c>
      <c r="H37" s="123">
        <f>E37</f>
        <v>0</v>
      </c>
      <c r="I37" s="123">
        <f>E37</f>
        <v>0</v>
      </c>
      <c r="J37" s="123">
        <f>E37</f>
        <v>0</v>
      </c>
      <c r="K37" s="108">
        <f t="shared" si="2"/>
        <v>0</v>
      </c>
    </row>
    <row r="38" spans="1:30" x14ac:dyDescent="0.25">
      <c r="B38" s="104" t="s">
        <v>137</v>
      </c>
      <c r="C38" s="78"/>
      <c r="D38" s="121">
        <v>0</v>
      </c>
      <c r="E38" s="107">
        <v>0</v>
      </c>
      <c r="F38" s="107">
        <v>0</v>
      </c>
      <c r="G38" s="107">
        <v>0</v>
      </c>
      <c r="H38" s="107">
        <v>0</v>
      </c>
      <c r="I38" s="107">
        <v>0</v>
      </c>
      <c r="J38" s="107">
        <v>0</v>
      </c>
      <c r="K38" s="108">
        <f t="shared" si="2"/>
        <v>0</v>
      </c>
    </row>
    <row r="39" spans="1:30" x14ac:dyDescent="0.25">
      <c r="B39" s="104" t="s">
        <v>137</v>
      </c>
      <c r="C39" s="78"/>
      <c r="D39" s="121">
        <v>0</v>
      </c>
      <c r="E39" s="107">
        <v>0</v>
      </c>
      <c r="F39" s="107">
        <v>0</v>
      </c>
      <c r="G39" s="107">
        <v>0</v>
      </c>
      <c r="H39" s="107">
        <v>0</v>
      </c>
      <c r="I39" s="107">
        <v>0</v>
      </c>
      <c r="J39" s="107">
        <v>0</v>
      </c>
      <c r="K39" s="108">
        <f t="shared" si="2"/>
        <v>0</v>
      </c>
    </row>
    <row r="40" spans="1:30" x14ac:dyDescent="0.25">
      <c r="B40" s="104" t="s">
        <v>137</v>
      </c>
      <c r="C40" s="78"/>
      <c r="D40" s="121">
        <v>0</v>
      </c>
      <c r="E40" s="107">
        <v>0</v>
      </c>
      <c r="F40" s="107">
        <v>0</v>
      </c>
      <c r="G40" s="107">
        <v>0</v>
      </c>
      <c r="H40" s="107">
        <v>0</v>
      </c>
      <c r="I40" s="107">
        <v>0</v>
      </c>
      <c r="J40" s="107">
        <v>0</v>
      </c>
      <c r="K40" s="108">
        <f t="shared" si="2"/>
        <v>0</v>
      </c>
    </row>
    <row r="41" spans="1:30" x14ac:dyDescent="0.25">
      <c r="B41" s="104" t="s">
        <v>137</v>
      </c>
      <c r="C41" s="78"/>
      <c r="D41" s="121">
        <v>0</v>
      </c>
      <c r="E41" s="107">
        <v>0</v>
      </c>
      <c r="F41" s="107">
        <v>0</v>
      </c>
      <c r="G41" s="107">
        <v>0</v>
      </c>
      <c r="H41" s="107">
        <v>0</v>
      </c>
      <c r="I41" s="107">
        <v>0</v>
      </c>
      <c r="J41" s="107">
        <v>0</v>
      </c>
      <c r="K41" s="108">
        <f t="shared" si="2"/>
        <v>0</v>
      </c>
    </row>
    <row r="42" spans="1:30" x14ac:dyDescent="0.25">
      <c r="B42" s="104" t="s">
        <v>137</v>
      </c>
      <c r="C42" s="78"/>
      <c r="D42" s="121">
        <v>0</v>
      </c>
      <c r="E42" s="107">
        <v>0</v>
      </c>
      <c r="F42" s="107">
        <v>0</v>
      </c>
      <c r="G42" s="107">
        <v>0</v>
      </c>
      <c r="H42" s="107">
        <v>0</v>
      </c>
      <c r="I42" s="107">
        <v>0</v>
      </c>
      <c r="J42" s="107">
        <v>0</v>
      </c>
      <c r="K42" s="108">
        <f t="shared" si="2"/>
        <v>0</v>
      </c>
    </row>
    <row r="43" spans="1:30" s="124" customFormat="1" ht="18.75" customHeight="1" x14ac:dyDescent="0.25">
      <c r="A43" s="102"/>
      <c r="B43" s="551" t="s">
        <v>156</v>
      </c>
      <c r="C43" s="551"/>
      <c r="D43" s="112">
        <f t="shared" ref="D43:J43" si="3">SUM(D23:D42)</f>
        <v>0</v>
      </c>
      <c r="E43" s="112">
        <f t="shared" si="3"/>
        <v>0</v>
      </c>
      <c r="F43" s="112">
        <f t="shared" si="3"/>
        <v>0</v>
      </c>
      <c r="G43" s="112">
        <f t="shared" si="3"/>
        <v>0</v>
      </c>
      <c r="H43" s="112">
        <f t="shared" si="3"/>
        <v>0</v>
      </c>
      <c r="I43" s="112">
        <f t="shared" si="3"/>
        <v>0</v>
      </c>
      <c r="J43" s="112">
        <f t="shared" si="3"/>
        <v>0</v>
      </c>
      <c r="K43" s="112">
        <f t="shared" si="2"/>
        <v>0</v>
      </c>
      <c r="L43" s="102"/>
      <c r="M43" s="102"/>
      <c r="N43" s="102"/>
      <c r="O43" s="102"/>
      <c r="P43" s="102"/>
      <c r="Q43" s="102"/>
      <c r="R43" s="102"/>
      <c r="S43" s="102"/>
      <c r="T43" s="102"/>
      <c r="U43" s="102"/>
      <c r="V43" s="102"/>
      <c r="W43" s="102"/>
      <c r="X43" s="102"/>
      <c r="Y43" s="102"/>
      <c r="Z43" s="102"/>
      <c r="AA43" s="102"/>
      <c r="AB43" s="102"/>
      <c r="AC43" s="102"/>
      <c r="AD43" s="102"/>
    </row>
    <row r="44" spans="1:30" s="70" customFormat="1" ht="20.25" customHeight="1" x14ac:dyDescent="0.25">
      <c r="D44" s="125"/>
      <c r="E44" s="125"/>
      <c r="F44" s="125"/>
      <c r="G44" s="125"/>
      <c r="H44" s="125"/>
      <c r="I44" s="125"/>
      <c r="J44" s="125"/>
      <c r="K44" s="126"/>
    </row>
    <row r="45" spans="1:30" s="114" customFormat="1" ht="31.5" customHeight="1" x14ac:dyDescent="0.25">
      <c r="A45" s="113"/>
      <c r="C45" s="127" t="s">
        <v>157</v>
      </c>
      <c r="D45" s="112">
        <f t="shared" ref="D45:K45" si="4">D19-D43</f>
        <v>0</v>
      </c>
      <c r="E45" s="112">
        <f t="shared" si="4"/>
        <v>0</v>
      </c>
      <c r="F45" s="112">
        <f t="shared" si="4"/>
        <v>0</v>
      </c>
      <c r="G45" s="112">
        <f t="shared" si="4"/>
        <v>0</v>
      </c>
      <c r="H45" s="112">
        <f t="shared" si="4"/>
        <v>0</v>
      </c>
      <c r="I45" s="112">
        <f t="shared" si="4"/>
        <v>0</v>
      </c>
      <c r="J45" s="112">
        <f t="shared" si="4"/>
        <v>0</v>
      </c>
      <c r="K45" s="112">
        <f t="shared" si="4"/>
        <v>0</v>
      </c>
      <c r="L45" s="113"/>
      <c r="M45" s="113"/>
      <c r="N45" s="113"/>
      <c r="O45" s="113"/>
      <c r="P45" s="113"/>
      <c r="Q45" s="113"/>
      <c r="R45" s="113"/>
      <c r="S45" s="113"/>
      <c r="T45" s="113"/>
      <c r="U45" s="113"/>
      <c r="V45" s="113"/>
      <c r="W45" s="113"/>
      <c r="X45" s="113"/>
      <c r="Y45" s="113"/>
      <c r="Z45" s="113"/>
      <c r="AA45" s="113"/>
      <c r="AB45" s="113"/>
      <c r="AC45" s="113"/>
      <c r="AD45" s="113"/>
    </row>
    <row r="46" spans="1:30" s="70" customFormat="1" ht="21" customHeight="1" x14ac:dyDescent="0.25">
      <c r="C46" s="128"/>
      <c r="D46" s="129"/>
      <c r="E46" s="129"/>
      <c r="F46" s="129"/>
      <c r="G46" s="129"/>
      <c r="H46" s="129"/>
      <c r="I46" s="129"/>
      <c r="J46" s="129"/>
      <c r="K46" s="129"/>
    </row>
    <row r="47" spans="1:30" ht="27.6" x14ac:dyDescent="0.25">
      <c r="C47" s="130" t="s">
        <v>158</v>
      </c>
      <c r="D47" s="131">
        <v>0</v>
      </c>
      <c r="E47" s="112">
        <f t="shared" ref="E47:K47" si="5">D49</f>
        <v>0</v>
      </c>
      <c r="F47" s="112">
        <f t="shared" si="5"/>
        <v>0</v>
      </c>
      <c r="G47" s="112">
        <f t="shared" si="5"/>
        <v>0</v>
      </c>
      <c r="H47" s="112">
        <f t="shared" si="5"/>
        <v>0</v>
      </c>
      <c r="I47" s="112">
        <f t="shared" si="5"/>
        <v>0</v>
      </c>
      <c r="J47" s="112">
        <f t="shared" si="5"/>
        <v>0</v>
      </c>
      <c r="K47" s="112">
        <f t="shared" si="5"/>
        <v>0</v>
      </c>
    </row>
    <row r="48" spans="1:30" s="70" customFormat="1" x14ac:dyDescent="0.25">
      <c r="B48" s="132"/>
      <c r="C48" s="133"/>
      <c r="D48" s="129"/>
      <c r="E48" s="129"/>
      <c r="F48" s="129"/>
      <c r="G48" s="129"/>
      <c r="H48" s="129"/>
      <c r="I48" s="129"/>
      <c r="J48" s="129"/>
      <c r="K48" s="129"/>
    </row>
    <row r="49" spans="2:11" ht="30.75" customHeight="1" x14ac:dyDescent="0.25">
      <c r="C49" s="130" t="s">
        <v>159</v>
      </c>
      <c r="D49" s="112">
        <f t="shared" ref="D49:J49" si="6">D45+D47</f>
        <v>0</v>
      </c>
      <c r="E49" s="112">
        <f t="shared" si="6"/>
        <v>0</v>
      </c>
      <c r="F49" s="112">
        <f t="shared" si="6"/>
        <v>0</v>
      </c>
      <c r="G49" s="112">
        <f t="shared" si="6"/>
        <v>0</v>
      </c>
      <c r="H49" s="112">
        <f t="shared" si="6"/>
        <v>0</v>
      </c>
      <c r="I49" s="112">
        <f t="shared" si="6"/>
        <v>0</v>
      </c>
      <c r="J49" s="112">
        <f t="shared" si="6"/>
        <v>0</v>
      </c>
      <c r="K49" s="112">
        <f>K47</f>
        <v>0</v>
      </c>
    </row>
    <row r="50" spans="2:11" s="70" customFormat="1" x14ac:dyDescent="0.25"/>
    <row r="51" spans="2:11" s="70" customFormat="1" x14ac:dyDescent="0.25"/>
    <row r="52" spans="2:11" s="70" customFormat="1" ht="17.399999999999999" x14ac:dyDescent="0.25">
      <c r="B52" s="545" t="s">
        <v>160</v>
      </c>
      <c r="C52" s="545"/>
      <c r="D52" s="545"/>
      <c r="E52" s="545"/>
      <c r="F52" s="545"/>
      <c r="G52" s="545"/>
      <c r="H52" s="545"/>
      <c r="I52" s="545"/>
      <c r="J52" s="545"/>
      <c r="K52" s="545"/>
    </row>
    <row r="53" spans="2:11" ht="18" customHeight="1" x14ac:dyDescent="0.25">
      <c r="B53" s="546" t="s">
        <v>161</v>
      </c>
      <c r="C53" s="546"/>
      <c r="D53" s="546"/>
      <c r="E53" s="546"/>
      <c r="F53" s="546"/>
      <c r="G53" s="546"/>
      <c r="H53" s="546"/>
      <c r="I53" s="546"/>
      <c r="J53" s="546"/>
      <c r="K53" s="546"/>
    </row>
    <row r="54" spans="2:11" ht="14.25" customHeight="1" x14ac:dyDescent="0.25">
      <c r="B54" s="547"/>
      <c r="C54" s="547"/>
      <c r="D54" s="547"/>
      <c r="E54" s="547"/>
      <c r="F54" s="547"/>
      <c r="G54" s="547"/>
      <c r="H54" s="547"/>
      <c r="I54" s="547"/>
      <c r="J54" s="547"/>
      <c r="K54" s="547"/>
    </row>
    <row r="55" spans="2:11" ht="153" customHeight="1" x14ac:dyDescent="0.25">
      <c r="B55" s="547"/>
      <c r="C55" s="547"/>
      <c r="D55" s="547"/>
      <c r="E55" s="547"/>
      <c r="F55" s="547"/>
      <c r="G55" s="547"/>
      <c r="H55" s="547"/>
      <c r="I55" s="547"/>
      <c r="J55" s="547"/>
      <c r="K55" s="547"/>
    </row>
    <row r="56" spans="2:11" x14ac:dyDescent="0.25">
      <c r="B56" s="70"/>
      <c r="C56" s="70"/>
      <c r="D56" s="70"/>
      <c r="E56" s="70"/>
      <c r="F56" s="70"/>
      <c r="G56" s="70"/>
      <c r="H56" s="70"/>
      <c r="I56" s="70"/>
      <c r="J56" s="70"/>
      <c r="K56" s="70"/>
    </row>
    <row r="57" spans="2:11" x14ac:dyDescent="0.25">
      <c r="B57" s="70"/>
      <c r="C57" s="70"/>
      <c r="D57" s="70"/>
      <c r="E57" s="70"/>
      <c r="F57" s="70"/>
      <c r="G57" s="70"/>
      <c r="H57" s="70"/>
      <c r="I57" s="70"/>
      <c r="J57" s="70"/>
      <c r="K57" s="70"/>
    </row>
    <row r="58" spans="2:11" x14ac:dyDescent="0.25">
      <c r="B58" s="70"/>
      <c r="C58" s="70"/>
      <c r="D58" s="70"/>
      <c r="E58" s="70"/>
      <c r="F58" s="70"/>
      <c r="G58" s="70"/>
      <c r="H58" s="70"/>
      <c r="I58" s="70"/>
      <c r="J58" s="70"/>
      <c r="K58" s="70"/>
    </row>
    <row r="59" spans="2:11" x14ac:dyDescent="0.25">
      <c r="B59" s="70"/>
      <c r="C59" s="70"/>
      <c r="D59" s="70"/>
      <c r="E59" s="70"/>
      <c r="F59" s="70"/>
      <c r="G59" s="70"/>
      <c r="H59" s="70"/>
      <c r="I59" s="70"/>
      <c r="J59" s="70"/>
      <c r="K59" s="70"/>
    </row>
    <row r="60" spans="2:11" x14ac:dyDescent="0.25">
      <c r="B60" s="70"/>
      <c r="C60" s="70"/>
      <c r="D60" s="70"/>
      <c r="E60" s="70"/>
      <c r="F60" s="70"/>
      <c r="G60" s="70"/>
      <c r="H60" s="70"/>
      <c r="I60" s="70"/>
      <c r="J60" s="70"/>
      <c r="K60" s="70"/>
    </row>
    <row r="61" spans="2:11" x14ac:dyDescent="0.25">
      <c r="B61" s="70"/>
      <c r="C61" s="70"/>
      <c r="D61" s="70"/>
      <c r="E61" s="70"/>
      <c r="F61" s="70"/>
      <c r="G61" s="70"/>
      <c r="H61" s="70"/>
      <c r="I61" s="70"/>
      <c r="J61" s="70"/>
      <c r="K61" s="70"/>
    </row>
    <row r="62" spans="2:11" x14ac:dyDescent="0.25">
      <c r="B62" s="70"/>
      <c r="C62" s="70"/>
      <c r="D62" s="70"/>
      <c r="E62" s="70"/>
      <c r="F62" s="70"/>
      <c r="G62" s="70"/>
      <c r="H62" s="70"/>
      <c r="I62" s="70"/>
      <c r="J62" s="70"/>
      <c r="K62" s="70"/>
    </row>
    <row r="63" spans="2:11" x14ac:dyDescent="0.25">
      <c r="B63" s="70"/>
      <c r="C63" s="70"/>
      <c r="D63" s="70"/>
      <c r="E63" s="70"/>
      <c r="F63" s="70"/>
      <c r="G63" s="70"/>
      <c r="H63" s="70"/>
      <c r="I63" s="70"/>
      <c r="J63" s="70"/>
      <c r="K63" s="70"/>
    </row>
    <row r="64" spans="2:11" x14ac:dyDescent="0.25">
      <c r="B64" s="70"/>
      <c r="C64" s="70"/>
      <c r="D64" s="70"/>
      <c r="E64" s="70"/>
      <c r="F64" s="70"/>
      <c r="G64" s="70"/>
      <c r="H64" s="70"/>
      <c r="I64" s="70"/>
      <c r="J64" s="70"/>
      <c r="K64" s="70"/>
    </row>
    <row r="65" spans="2:11" x14ac:dyDescent="0.25">
      <c r="B65" s="70"/>
      <c r="C65" s="70"/>
      <c r="D65" s="70"/>
      <c r="E65" s="70"/>
      <c r="F65" s="70"/>
      <c r="G65" s="70"/>
      <c r="H65" s="70"/>
      <c r="I65" s="70"/>
      <c r="J65" s="70"/>
      <c r="K65" s="70"/>
    </row>
    <row r="66" spans="2:11" x14ac:dyDescent="0.25">
      <c r="B66" s="70"/>
      <c r="C66" s="70"/>
      <c r="D66" s="70"/>
      <c r="E66" s="70"/>
      <c r="F66" s="70"/>
      <c r="G66" s="70"/>
      <c r="H66" s="70"/>
      <c r="I66" s="70"/>
      <c r="J66" s="70"/>
      <c r="K66" s="70"/>
    </row>
  </sheetData>
  <mergeCells count="9">
    <mergeCell ref="B52:K52"/>
    <mergeCell ref="B53:K53"/>
    <mergeCell ref="B54:K55"/>
    <mergeCell ref="J6:K6"/>
    <mergeCell ref="J7:K7"/>
    <mergeCell ref="E11:J11"/>
    <mergeCell ref="B19:C19"/>
    <mergeCell ref="E21:J21"/>
    <mergeCell ref="B43:C43"/>
  </mergeCells>
  <conditionalFormatting sqref="E13:J13">
    <cfRule type="cellIs" dxfId="1" priority="2" stopIfTrue="1" operator="lessThan">
      <formula>0</formula>
    </cfRule>
  </conditionalFormatting>
  <conditionalFormatting sqref="E23:J42">
    <cfRule type="cellIs" dxfId="0" priority="1" stopIfTrue="1" operator="lessThan">
      <formula>0</formula>
    </cfRule>
  </conditionalFormatting>
  <printOptions horizontalCentered="1"/>
  <pageMargins left="0.70866141732283472" right="0.70866141732283472" top="0.74803149606299213" bottom="0.74803149606299213" header="0.31496062992125984" footer="0.31496062992125984"/>
  <pageSetup paperSize="9" scale="45"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pageSetUpPr fitToPage="1"/>
  </sheetPr>
  <dimension ref="A1:Q63"/>
  <sheetViews>
    <sheetView showGridLines="0" zoomScale="80" zoomScaleNormal="80" zoomScaleSheetLayoutView="100" zoomScalePageLayoutView="50" workbookViewId="0">
      <selection activeCell="C63" sqref="C63:N63"/>
    </sheetView>
  </sheetViews>
  <sheetFormatPr defaultColWidth="8.69921875" defaultRowHeight="13.8" x14ac:dyDescent="0.25"/>
  <cols>
    <col min="1" max="1" width="4.69921875" style="17" customWidth="1"/>
    <col min="2" max="2" width="4" style="18" customWidth="1"/>
    <col min="3" max="3" width="4.19921875" style="17" customWidth="1"/>
    <col min="4" max="12" width="8.69921875" style="17"/>
    <col min="13" max="13" width="33" style="17" customWidth="1"/>
    <col min="14" max="14" width="39" style="17" customWidth="1"/>
    <col min="15" max="15" width="5" style="17" customWidth="1"/>
    <col min="16" max="16384" width="8.69921875" style="17"/>
  </cols>
  <sheetData>
    <row r="1" spans="1:17" ht="14.4" thickBot="1" x14ac:dyDescent="0.3">
      <c r="A1" s="14"/>
      <c r="B1" s="15"/>
      <c r="C1" s="16"/>
      <c r="D1" s="16"/>
      <c r="E1" s="16"/>
      <c r="F1" s="16"/>
      <c r="G1" s="16"/>
      <c r="H1" s="16"/>
      <c r="I1" s="16"/>
      <c r="J1" s="16"/>
      <c r="K1" s="16"/>
      <c r="L1" s="16"/>
      <c r="M1" s="16"/>
      <c r="N1" s="16"/>
      <c r="O1" s="14"/>
    </row>
    <row r="2" spans="1:17" ht="14.4" thickTop="1" x14ac:dyDescent="0.25">
      <c r="A2" s="14"/>
      <c r="B2" s="23"/>
      <c r="C2" s="14"/>
      <c r="D2" s="14"/>
      <c r="E2" s="14"/>
      <c r="F2" s="14"/>
      <c r="G2" s="14"/>
      <c r="H2" s="14"/>
      <c r="I2" s="14"/>
      <c r="J2" s="14"/>
      <c r="K2" s="14"/>
      <c r="L2" s="14"/>
      <c r="M2" s="14"/>
      <c r="N2" s="14"/>
      <c r="O2" s="14"/>
    </row>
    <row r="3" spans="1:17" ht="17.399999999999999" x14ac:dyDescent="0.25">
      <c r="A3" s="14"/>
      <c r="B3" s="23"/>
      <c r="C3" s="14"/>
      <c r="D3" s="57" t="s">
        <v>162</v>
      </c>
      <c r="E3" s="552" t="e">
        <f>IF(ISBLANK('Пам''ятка'!#REF!),"",'Пам''ятка'!#REF!)</f>
        <v>#REF!</v>
      </c>
      <c r="F3" s="553"/>
      <c r="G3" s="553"/>
      <c r="H3" s="553"/>
      <c r="I3" s="553"/>
      <c r="J3" s="553"/>
      <c r="K3" s="553"/>
      <c r="L3" s="553"/>
      <c r="M3" s="14"/>
      <c r="N3" s="14"/>
      <c r="O3" s="14"/>
    </row>
    <row r="4" spans="1:17" ht="17.399999999999999" x14ac:dyDescent="0.25">
      <c r="A4" s="14"/>
      <c r="B4" s="23"/>
      <c r="C4" s="14"/>
      <c r="D4" s="57" t="s">
        <v>163</v>
      </c>
      <c r="E4" s="552" t="str">
        <f>IF(ISBLANK('Пам''ятка'!$E$2),"",'Пам''ятка'!$E$2)</f>
        <v/>
      </c>
      <c r="F4" s="553"/>
      <c r="G4" s="553"/>
      <c r="H4" s="553"/>
      <c r="I4" s="553"/>
      <c r="J4" s="553"/>
      <c r="K4" s="553"/>
      <c r="L4" s="553"/>
      <c r="M4" s="14"/>
      <c r="N4" s="14"/>
      <c r="O4" s="14"/>
    </row>
    <row r="5" spans="1:17" ht="17.399999999999999" x14ac:dyDescent="0.25">
      <c r="A5" s="14"/>
      <c r="B5" s="23"/>
      <c r="C5" s="14"/>
      <c r="D5" s="57" t="s">
        <v>164</v>
      </c>
      <c r="E5" s="552" t="e">
        <f>IF(ISBLANK('Пам''ятка'!#REF!),"",'Пам''ятка'!#REF!)</f>
        <v>#REF!</v>
      </c>
      <c r="F5" s="553"/>
      <c r="G5" s="553"/>
      <c r="H5" s="553"/>
      <c r="I5" s="553"/>
      <c r="J5" s="553"/>
      <c r="K5" s="553"/>
      <c r="L5" s="553"/>
      <c r="M5" s="14"/>
      <c r="N5" s="14"/>
      <c r="O5" s="14"/>
    </row>
    <row r="6" spans="1:17" ht="19.649999999999999" customHeight="1" x14ac:dyDescent="0.25">
      <c r="A6" s="14"/>
      <c r="C6" s="14"/>
      <c r="D6" s="14"/>
      <c r="E6" s="14"/>
      <c r="F6" s="14"/>
      <c r="G6" s="14"/>
      <c r="H6" s="14"/>
      <c r="I6" s="14"/>
      <c r="J6" s="14"/>
      <c r="K6" s="14"/>
      <c r="L6" s="14"/>
      <c r="M6" s="14"/>
      <c r="N6" s="14"/>
      <c r="O6" s="14"/>
    </row>
    <row r="7" spans="1:17" ht="22.8" x14ac:dyDescent="0.25">
      <c r="A7" s="14"/>
      <c r="B7" s="261" t="s">
        <v>165</v>
      </c>
      <c r="C7" s="261"/>
      <c r="D7" s="261"/>
      <c r="E7" s="261"/>
      <c r="F7" s="261"/>
      <c r="G7" s="261"/>
      <c r="H7" s="261"/>
      <c r="I7" s="261"/>
      <c r="J7" s="261"/>
      <c r="K7" s="261"/>
      <c r="L7" s="261"/>
      <c r="M7" s="261"/>
      <c r="N7" s="261"/>
      <c r="O7" s="14"/>
      <c r="P7" s="14"/>
      <c r="Q7" s="14"/>
    </row>
    <row r="8" spans="1:17" x14ac:dyDescent="0.25">
      <c r="A8" s="14"/>
      <c r="B8" s="23"/>
      <c r="C8" s="14"/>
      <c r="D8" s="14"/>
      <c r="E8" s="14"/>
      <c r="F8" s="14"/>
      <c r="G8" s="14"/>
      <c r="H8" s="14"/>
      <c r="I8" s="14"/>
      <c r="J8" s="14"/>
      <c r="K8" s="14"/>
      <c r="L8" s="14"/>
      <c r="M8" s="14"/>
      <c r="N8" s="14"/>
      <c r="O8" s="14"/>
      <c r="P8" s="14"/>
      <c r="Q8" s="14"/>
    </row>
    <row r="9" spans="1:17" ht="49.35" customHeight="1" x14ac:dyDescent="0.25">
      <c r="B9" s="63" t="s">
        <v>15</v>
      </c>
      <c r="C9" s="263" t="s">
        <v>166</v>
      </c>
      <c r="D9" s="263"/>
      <c r="E9" s="263"/>
      <c r="F9" s="263"/>
      <c r="G9" s="263"/>
      <c r="H9" s="263"/>
      <c r="I9" s="263"/>
      <c r="J9" s="263"/>
      <c r="K9" s="263"/>
      <c r="L9" s="263"/>
      <c r="M9" s="263"/>
      <c r="N9" s="263"/>
    </row>
    <row r="10" spans="1:17" x14ac:dyDescent="0.25">
      <c r="B10" s="63" t="s">
        <v>15</v>
      </c>
      <c r="C10" s="263" t="s">
        <v>167</v>
      </c>
      <c r="D10" s="263"/>
      <c r="E10" s="263"/>
      <c r="F10" s="263"/>
      <c r="G10" s="263"/>
      <c r="H10" s="263"/>
      <c r="I10" s="263"/>
      <c r="J10" s="263"/>
      <c r="K10" s="263"/>
      <c r="L10" s="263"/>
      <c r="M10" s="263"/>
      <c r="N10" s="263"/>
    </row>
    <row r="25" spans="2:14" x14ac:dyDescent="0.25">
      <c r="B25" s="63" t="s">
        <v>15</v>
      </c>
      <c r="C25" s="263" t="s">
        <v>168</v>
      </c>
      <c r="D25" s="263"/>
      <c r="E25" s="263"/>
      <c r="F25" s="263"/>
      <c r="G25" s="263"/>
      <c r="H25" s="263"/>
      <c r="I25" s="263"/>
      <c r="J25" s="263"/>
      <c r="K25" s="263"/>
      <c r="L25" s="263"/>
      <c r="M25" s="263"/>
      <c r="N25" s="263"/>
    </row>
    <row r="37" spans="2:14" ht="49.35" customHeight="1" x14ac:dyDescent="0.25">
      <c r="B37" s="63" t="s">
        <v>15</v>
      </c>
      <c r="C37" s="263" t="s">
        <v>169</v>
      </c>
      <c r="D37" s="263"/>
      <c r="E37" s="263"/>
      <c r="F37" s="263"/>
      <c r="G37" s="263"/>
      <c r="H37" s="263"/>
      <c r="I37" s="263"/>
      <c r="J37" s="263"/>
      <c r="K37" s="263"/>
      <c r="L37" s="263"/>
      <c r="M37" s="263"/>
      <c r="N37" s="263"/>
    </row>
    <row r="52" spans="2:14" ht="33.6" customHeight="1" x14ac:dyDescent="0.25">
      <c r="B52" s="63" t="s">
        <v>15</v>
      </c>
      <c r="C52" s="554" t="s">
        <v>170</v>
      </c>
      <c r="D52" s="554"/>
      <c r="E52" s="554"/>
      <c r="F52" s="554"/>
      <c r="G52" s="554"/>
      <c r="H52" s="554"/>
      <c r="I52" s="554"/>
      <c r="J52" s="554"/>
      <c r="K52" s="554"/>
      <c r="L52" s="554"/>
      <c r="M52" s="554"/>
      <c r="N52" s="554"/>
    </row>
    <row r="63" spans="2:14" ht="33.75" customHeight="1" x14ac:dyDescent="0.25">
      <c r="B63" s="63" t="s">
        <v>15</v>
      </c>
      <c r="C63" s="554" t="s">
        <v>171</v>
      </c>
      <c r="D63" s="554"/>
      <c r="E63" s="554"/>
      <c r="F63" s="554"/>
      <c r="G63" s="554"/>
      <c r="H63" s="554"/>
      <c r="I63" s="554"/>
      <c r="J63" s="554"/>
      <c r="K63" s="554"/>
      <c r="L63" s="554"/>
      <c r="M63" s="554"/>
      <c r="N63" s="554"/>
    </row>
  </sheetData>
  <sheetProtection selectLockedCells="1"/>
  <mergeCells count="10">
    <mergeCell ref="C63:N63"/>
    <mergeCell ref="C52:N52"/>
    <mergeCell ref="B7:N7"/>
    <mergeCell ref="C9:N9"/>
    <mergeCell ref="C10:N10"/>
    <mergeCell ref="E3:L3"/>
    <mergeCell ref="E4:L4"/>
    <mergeCell ref="E5:L5"/>
    <mergeCell ref="C25:N25"/>
    <mergeCell ref="C37:N37"/>
  </mergeCells>
  <printOptions horizontalCentered="1"/>
  <pageMargins left="0.31496062992125984" right="0.31496062992125984" top="0.35433070866141736" bottom="0.15748031496062992" header="0.31496062992125984" footer="0.11811023622047245"/>
  <pageSetup paperSize="9" scale="58"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ocumentClassification xmlns="28151370-5e02-4f6c-aff6-f20a019dd6fd">Official</DocumentClassification>
    <PD xmlns="28151370-5e02-4f6c-aff6-f20a019dd6fd">N</PD>
    <AR xmlns="28151370-5e02-4f6c-aff6-f20a019dd6fd">N</AR>
    <SC-PD xmlns="28151370-5e02-4f6c-aff6-f20a019dd6fd">N</SC-P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8899ca00-cb3a-44dc-80ac-37b6f5846730" ContentTypeId="0x010100480CB59BB45EF54FBF22AC331A671B29" PreviousValue="false"/>
</file>

<file path=customXml/item4.xml><?xml version="1.0" encoding="utf-8"?>
<ct:contentTypeSchema xmlns:ct="http://schemas.microsoft.com/office/2006/metadata/contentType" xmlns:ma="http://schemas.microsoft.com/office/2006/metadata/properties/metaAttributes" ct:_="" ma:_="" ma:contentTypeName="BBB Document" ma:contentTypeID="0x010100480CB59BB45EF54FBF22AC331A671B2900EDD87DFCF384224881EAC8E987AEF040" ma:contentTypeVersion="3" ma:contentTypeDescription="Default content type for all libraries" ma:contentTypeScope="" ma:versionID="81f45a0ffbe5e2ef07ac60593fa9b1db">
  <xsd:schema xmlns:xsd="http://www.w3.org/2001/XMLSchema" xmlns:xs="http://www.w3.org/2001/XMLSchema" xmlns:p="http://schemas.microsoft.com/office/2006/metadata/properties" xmlns:ns2="28151370-5e02-4f6c-aff6-f20a019dd6fd" targetNamespace="http://schemas.microsoft.com/office/2006/metadata/properties" ma:root="true" ma:fieldsID="d9900f676b55dbd058100e3808e6a833" ns2:_="">
    <xsd:import namespace="28151370-5e02-4f6c-aff6-f20a019dd6fd"/>
    <xsd:element name="properties">
      <xsd:complexType>
        <xsd:sequence>
          <xsd:element name="documentManagement">
            <xsd:complexType>
              <xsd:all>
                <xsd:element ref="ns2:DocumentClassification" minOccurs="0"/>
                <xsd:element ref="ns2:PD" minOccurs="0"/>
                <xsd:element ref="ns2:SC-PD" minOccurs="0"/>
                <xsd:element ref="ns2:A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51370-5e02-4f6c-aff6-f20a019dd6fd" elementFormDefault="qualified">
    <xsd:import namespace="http://schemas.microsoft.com/office/2006/documentManagement/types"/>
    <xsd:import namespace="http://schemas.microsoft.com/office/infopath/2007/PartnerControls"/>
    <xsd:element name="DocumentClassification" ma:index="8" nillable="true" ma:displayName="Document Classification" ma:default="Official" ma:format="Dropdown" ma:internalName="DocumentClassification">
      <xsd:simpleType>
        <xsd:restriction base="dms:Choice">
          <xsd:enumeration value="Official"/>
          <xsd:enumeration value="Official - Sensitive"/>
          <xsd:enumeration value="Official - Sensitive: Personal Data"/>
        </xsd:restriction>
      </xsd:simpleType>
    </xsd:element>
    <xsd:element name="PD" ma:index="9" nillable="true" ma:displayName="PD" ma:default="N" ma:format="Dropdown" ma:internalName="PD">
      <xsd:simpleType>
        <xsd:restriction base="dms:Choice">
          <xsd:enumeration value="N"/>
          <xsd:enumeration value="Y"/>
        </xsd:restriction>
      </xsd:simpleType>
    </xsd:element>
    <xsd:element name="SC-PD" ma:index="10" nillable="true" ma:displayName="SC-PD" ma:default="N" ma:format="Dropdown" ma:internalName="SC_x002d_PD">
      <xsd:simpleType>
        <xsd:restriction base="dms:Choice">
          <xsd:enumeration value="N"/>
          <xsd:enumeration value="Y"/>
        </xsd:restriction>
      </xsd:simpleType>
    </xsd:element>
    <xsd:element name="AR" ma:index="11" nillable="true" ma:displayName="AR" ma:default="N" ma:format="Dropdown" ma:internalName="AR">
      <xsd:simpleType>
        <xsd:restriction base="dms:Choice">
          <xsd:enumeration value="N"/>
          <xsd:enumeration value="Y"/>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5285A23-4D59-483C-AA7D-701F9686A045}">
  <ds:schemaRefs>
    <ds:schemaRef ds:uri="http://schemas.microsoft.com/office/2006/metadata/properties"/>
    <ds:schemaRef ds:uri="http://schemas.microsoft.com/office/infopath/2007/PartnerControls"/>
    <ds:schemaRef ds:uri="28151370-5e02-4f6c-aff6-f20a019dd6fd"/>
  </ds:schemaRefs>
</ds:datastoreItem>
</file>

<file path=customXml/itemProps2.xml><?xml version="1.0" encoding="utf-8"?>
<ds:datastoreItem xmlns:ds="http://schemas.openxmlformats.org/officeDocument/2006/customXml" ds:itemID="{D6140343-1F9F-46D3-BA41-0CB42764A67C}">
  <ds:schemaRefs>
    <ds:schemaRef ds:uri="http://schemas.microsoft.com/sharepoint/v3/contenttype/forms"/>
  </ds:schemaRefs>
</ds:datastoreItem>
</file>

<file path=customXml/itemProps3.xml><?xml version="1.0" encoding="utf-8"?>
<ds:datastoreItem xmlns:ds="http://schemas.openxmlformats.org/officeDocument/2006/customXml" ds:itemID="{B3919629-48ED-4E0C-ACC1-2A3467205628}">
  <ds:schemaRefs>
    <ds:schemaRef ds:uri="Microsoft.SharePoint.Taxonomy.ContentTypeSync"/>
  </ds:schemaRefs>
</ds:datastoreItem>
</file>

<file path=customXml/itemProps4.xml><?xml version="1.0" encoding="utf-8"?>
<ds:datastoreItem xmlns:ds="http://schemas.openxmlformats.org/officeDocument/2006/customXml" ds:itemID="{43DFAAAA-1DAC-4AF7-A058-0D8CC411B9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51370-5e02-4f6c-aff6-f20a019dd6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7</vt:i4>
      </vt:variant>
      <vt:variant>
        <vt:lpstr>Іменовані діапазони</vt:lpstr>
      </vt:variant>
      <vt:variant>
        <vt:i4>15</vt:i4>
      </vt:variant>
    </vt:vector>
  </HeadingPairs>
  <TitlesOfParts>
    <vt:vector size="22" baseType="lpstr">
      <vt:lpstr>Months</vt:lpstr>
      <vt:lpstr>Пам'ятка</vt:lpstr>
      <vt:lpstr>Бізнес план</vt:lpstr>
      <vt:lpstr>Loan Calculator</vt:lpstr>
      <vt:lpstr>План надходжень та витрат</vt:lpstr>
      <vt:lpstr>1 Actual Cash Flows</vt:lpstr>
      <vt:lpstr>Excel Tips</vt:lpstr>
      <vt:lpstr>'Loan Calculator'!ColumnTitle1</vt:lpstr>
      <vt:lpstr>'Loan Calculator'!Full_Print</vt:lpstr>
      <vt:lpstr>'Loan Calculator'!Interest_Rate</vt:lpstr>
      <vt:lpstr>'Loan Calculator'!Loan_Amount</vt:lpstr>
      <vt:lpstr>'Loan Calculator'!Loan_Start</vt:lpstr>
      <vt:lpstr>'Loan Calculator'!Loan_Years</vt:lpstr>
      <vt:lpstr>'Loan Calculator'!Number_of_Payments</vt:lpstr>
      <vt:lpstr>'Loan Calculator'!RowTitleRegion1..E6</vt:lpstr>
      <vt:lpstr>'Loan Calculator'!RowTitleRegion2..E11</vt:lpstr>
      <vt:lpstr>'Loan Calculator'!Total_Cost</vt:lpstr>
      <vt:lpstr>'Loan Calculator'!Total_Interest</vt:lpstr>
      <vt:lpstr>'Loan Calculator'!Заголовки_для_друку</vt:lpstr>
      <vt:lpstr>'1 Actual Cash Flows'!Область_друку</vt:lpstr>
      <vt:lpstr>'Excel Tips'!Область_друку</vt:lpstr>
      <vt:lpstr>'Пам''ятка'!Область_друку</vt:lpstr>
    </vt:vector>
  </TitlesOfParts>
  <Manager/>
  <Company>Start Up Loans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Sarah Stephens</dc:creator>
  <cp:keywords/>
  <dc:description/>
  <cp:lastModifiedBy>Орловський Ростислав Андрійович</cp:lastModifiedBy>
  <cp:revision/>
  <dcterms:created xsi:type="dcterms:W3CDTF">2013-11-28T09:20:30Z</dcterms:created>
  <dcterms:modified xsi:type="dcterms:W3CDTF">2024-03-20T00:12:00Z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0x010100480CB59BB45EF54FBF22AC331A671B2900EDD87DFCF384224881EAC8E987AEF040</vt:lpwstr>
  </property>
  <property fmtid="{D5CDD505-2E9C-101B-9397-08002B2CF9AE}" pid="3" name="SharedWithUsers">
    <vt:lpwstr>230;#Gonzalo Acha</vt:lpwstr>
  </property>
</Properties>
</file>