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8829DB44-3E0B-444F-B297-9067EDE32A08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3" l="1"/>
  <c r="C6" i="43"/>
  <c r="B14" i="43"/>
  <c r="B13" i="43"/>
  <c r="B8" i="43"/>
  <c r="E187" i="12"/>
  <c r="E186" i="12"/>
  <c r="D14" i="43"/>
  <c r="E8" i="43"/>
  <c r="D6" i="43"/>
  <c r="E16" i="43"/>
  <c r="E15" i="43"/>
  <c r="E13" i="43"/>
  <c r="E12" i="43"/>
  <c r="B12" i="43"/>
  <c r="E7" i="43"/>
  <c r="D7" i="43"/>
  <c r="C7" i="43"/>
  <c r="B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14" i="43" l="1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<sst xmlns="http://schemas.openxmlformats.org/spreadsheetml/2006/main" count="1318" uniqueCount="324">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</sst>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6.5999999999999792</c:v>
                </c:pt>
                <c:pt idx="1">
                  <c:v>173.39999999999998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10.699999999999985</c:v>
                </c:pt>
                <c:pt idx="1">
                  <c:v>169.29999999999998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87"/>
  <sheetViews>
    <sheetView tabSelected="1" zoomScale="85" zoomScaleNormal="85" workbookViewId="0">
      <selection activeCell="C198" sqref="C198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>D185-C185</f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>D186-C186</f>
        <v>0.20138888888888884</v>
      </c>
      <c r="F186" s="45" t="s">
        <v>320</v>
      </c>
      <c r="G186" s="2" t="s">
        <v>6</v>
      </c>
      <c r="H186" s="45" t="s">
        <v>321</v>
      </c>
    </row>
    <row r="187" spans="1:8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>D187-C187</f>
        <v>0.20138888888888884</v>
      </c>
      <c r="F187" s="54" t="s">
        <v>322</v>
      </c>
      <c r="G187" s="17" t="s">
        <v>7</v>
      </c>
      <c r="H187" s="17" t="s">
        <v>323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</f>
        <v>7.7</v>
      </c>
      <c r="C6" s="2">
        <f>B6-'Week 26'!B6</f>
        <v>-2.6999999999999984</v>
      </c>
      <c r="D6" s="2">
        <f>'Week 26'!D6 - B6</f>
        <v>6.5999999999999792</v>
      </c>
      <c r="E6" s="2">
        <f>B6+'Week 26'!E6</f>
        <v>173.39999999999998</v>
      </c>
    </row>
    <row r="7" spans="1:6" x14ac:dyDescent="0.3">
      <c r="A7" s="6" t="s">
        <v>30</v>
      </c>
      <c r="B7" s="6">
        <f>0</f>
        <v>0</v>
      </c>
      <c r="C7" s="6">
        <f>B7-'Week 26'!B7</f>
        <v>-3.8</v>
      </c>
      <c r="D7" s="6">
        <f>'Week 26'!D7 - B7</f>
        <v>74.499999999999943</v>
      </c>
      <c r="E7" s="6">
        <f>B7+'Week 26'!E7</f>
        <v>105.5</v>
      </c>
    </row>
    <row r="8" spans="1:6" x14ac:dyDescent="0.3">
      <c r="A8" s="2" t="s">
        <v>31</v>
      </c>
      <c r="B8" s="2">
        <f>0+2.8+4.9</f>
        <v>7.7</v>
      </c>
      <c r="C8" s="2">
        <f>B8-'Week 26'!B8</f>
        <v>-8.6999999999999993</v>
      </c>
      <c r="D8" s="2">
        <f>'Week 26'!D8 - B8</f>
        <v>10.699999999999985</v>
      </c>
      <c r="E8" s="2">
        <f>B8+'Week 26'!E8</f>
        <v>169.29999999999998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0+3.8</f>
        <v>3.8</v>
      </c>
      <c r="D12" s="2">
        <f xml:space="preserve"> B12-C12</f>
        <v>-3.8</v>
      </c>
      <c r="E12" s="25">
        <f>B12+ 'Week 26'!E12</f>
        <v>112.49999999999999</v>
      </c>
      <c r="F12" s="2">
        <v>55</v>
      </c>
    </row>
    <row r="13" spans="1:6" x14ac:dyDescent="0.3">
      <c r="A13" s="6" t="s">
        <v>6</v>
      </c>
      <c r="B13" s="6">
        <f>0+2.8+4.9</f>
        <v>7.7</v>
      </c>
      <c r="C13" s="6">
        <f>6.6+3.8+3.8</f>
        <v>14.2</v>
      </c>
      <c r="D13" s="6">
        <f xml:space="preserve"> B13-C13</f>
        <v>-6.4999999999999991</v>
      </c>
      <c r="E13" s="6">
        <f>B13+ 'Week 26'!E13</f>
        <v>158.19999999999996</v>
      </c>
      <c r="F13" s="6">
        <v>80</v>
      </c>
    </row>
    <row r="14" spans="1:6" x14ac:dyDescent="0.3">
      <c r="A14" s="2" t="s">
        <v>7</v>
      </c>
      <c r="B14" s="2">
        <f>0+2.8+4.9</f>
        <v>7.7</v>
      </c>
      <c r="C14" s="2">
        <f>6.6-3.8+3.8+6</f>
        <v>12.6</v>
      </c>
      <c r="D14" s="2">
        <f xml:space="preserve"> B14-C14</f>
        <v>-4.8999999999999995</v>
      </c>
      <c r="E14" s="25">
        <f>B14+ 'Week 26'!E14</f>
        <v>143.89999999999998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2024-03-06T21:07:44Z</dcterms:modified>
</cp:coreProperties>
</file>