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8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706ECA16-EDB6-4ACB-8F3C-2DD919010E0A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3" l="1"/>
  <c r="B13" i="43"/>
  <c r="E13" i="43" s="1"/>
  <c r="B8" i="43"/>
  <c r="B6" i="43"/>
  <c r="C6" i="43" s="1"/>
  <c r="E189" i="12"/>
  <c r="E188" i="12"/>
  <c r="E187" i="12"/>
  <c r="E186" i="12"/>
  <c r="D14" i="43"/>
  <c r="E8" i="43"/>
  <c r="E16" i="43"/>
  <c r="E15" i="43"/>
  <c r="E12" i="43"/>
  <c r="B12" i="43"/>
  <c r="E7" i="43"/>
  <c r="D7" i="43"/>
  <c r="C7" i="43"/>
  <c r="B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G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D6" i="43" l="1"/>
  <c r="E14" i="43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<sst xmlns="http://schemas.openxmlformats.org/spreadsheetml/2006/main" count="1326" uniqueCount="328">
  <si>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</si>
  <si>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</si>
  <si>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</si>
  <si>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</si>
  <si>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</si>
  <si>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</si>
  <si>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</si>
  <si>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</si>
  <si>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</si>
  <si>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</si>
  <si>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</si>
  <si>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</si>
  <si>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</si>
  <si>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</si>
  <si>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</si>
  <si>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</si>
  <si>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</si>
  <si>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</si>
  <si>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</si>
  <si>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</si>
  <si>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</si>
  <si>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</si>
  <si>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</si>
  <si>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</si>
  <si>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</si>
  <si>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</si>
  <si>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</si>
  <si>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</si>
  <si>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</si>
  <si>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</si>
  <si>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</si>
  <si>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</si>
  <si>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</si>
  <si>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</si>
  <si>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</si>
  <si>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</si>
  <si>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</si>
  <si>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</si>
  <si>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</si>
  <si>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</si>
  <si>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</si>
  <si>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</si>
  <si>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</si>
  <si>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</si>
  <si>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</si>
  <si>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</si>
  <si>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</si>
  <si>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</si>
  <si>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</si>
  <si>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</si>
  <si>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</si>
  <si>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</si>
  <si>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</si>
  <si>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</si>
  <si>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</si>
  <si>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</si>
  <si>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</si>
  <si>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</si>
  <si>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</si>
  <si>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</si>
  <si>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</si>
  <si>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</si>
  <si>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</si>
  <si>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</si>
  <si>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</si>
  <si>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</si>
  <si>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</si>
  <si>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</si>
  <si>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</si>
  <si>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</si>
  <si>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</si>
  <si>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</si>
  <si>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</si>
  <si>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</si>
  <si>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</si>
  <si>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</si>
  <si>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</si>
  <si>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</si>
  <si>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</si>
  <si>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</si>
  <si>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</si>
  <si>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</si>
  <si>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</si>
  <si>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</si>
  <si>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</si>
  <si>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</si>
  <si>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</si>
  <si>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</si>
  <si>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</si>
  <si>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</si>
  <si>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</si>
  <si>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</si>
  <si>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</si>
  <si>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</si>
  <si>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</si>
  <si>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</si>
  <si>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</si>
  <si>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</si>
  <si>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</si>
  <si>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</si>
  <si>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</si>
  <si>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</si>
  <si>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</si>
  <si>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</si>
  <si>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</si>
  <si>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</si>
  <si>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</si>
  <si>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</si>
  <si>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</si>
  <si>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</si>
  <si>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</si>
  <si>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</si>
  <si>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</si>
  <si>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</si>
  <si>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</si>
  <si>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</si>
  <si>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</si>
  <si>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</si>
  <si>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</si>
  <si>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</si>
  <si>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</si>
  <si>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</si>
  <si>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</si>
  <si>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</si>
  <si>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</si>
  <si>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</si>
  <si>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</si>
  <si>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</si>
  <si>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</si>
  <si>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</si>
  <si>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</si>
  <si>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</si>
  <si>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</si>
  <si>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</si>
  <si>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</si>
  <si>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</si>
  <si>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</si>
  <si>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</si>
  <si>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</si>
  <si>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</si>
  <si>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</si>
  <si>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</si>
  <si>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</si>
  <si>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</si>
  <si>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</si>
  <si>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</si>
  <si>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</si>
  <si>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</si>
  <si>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</si>
  <si>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</si>
  <si>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</si>
  <si>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</si>
  <si>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</si>
  <si>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</si>
  <si>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</si>
  <si>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</si>
  <si>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</si>
  <si>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</si>
  <si>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</si>
  <si>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</si>
  <si>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</si>
  <si>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</si>
  <si>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</si>
  <si>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</si>
  <si>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</si>
  <si>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</si>
  <si>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</si>
  <si>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</si>
  <si>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</si>
  <si>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</si>
  <si>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</si>
  <si>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</si>
  <si>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</si>
  <si>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</si>
  <si>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</si>
  <si>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</si>
  <si>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</si>
  <si>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</si>
  <si>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</si>
  <si>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</si>
  <si>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</si>
  <si>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</si>
  <si>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</si>
  <si>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</si>
  <si>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</si>
  <si>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</si>
  <si>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</si>
  <si>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</si>
  <si>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</si>
  <si>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</si>
  <si>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</si>
  <si>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</si>
  <si>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</si>
  <si>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</si>
  <si>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</si>
  <si>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</si>
  <si>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</si>
  <si>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</si>
  <si>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</si>
  <si>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</si>
  <si>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</si>
  <si>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</si>
  <si>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</si>
  <si>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</si>
  <si>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</si>
  <si>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</si>
  <si>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</si>
  <si>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</si>
  <si>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</si>
  <si>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</si>
  <si>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</si>
  <si>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</si>
  <si>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</si>
  <si>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</si>
  <si>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</si>
  <si>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</si>
  <si>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</si>
  <si>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</si>
  <si>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</si>
  <si>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</si>
  <si>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</si>
  <si>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</si>
  <si>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</si>
  <si>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</si>
  <si>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</si>
  <si>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</si>
  <si>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</si>
  <si>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</si>
  <si>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</si>
  <si>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</si>
  <si>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</si>
  <si>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</si>
  <si>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</si>
  <si>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</si>
  <si>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</si>
  <si>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</si>
  <si>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</si>
  <si>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</si>
  <si>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</si>
  <si>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</si>
  <si>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</si>
  <si>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</si>
  <si>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</si>
  <si>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</si>
  <si>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</si>
  <si>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</si>
  <si>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</si>
  <si>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</si>
  <si>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</si>
  <si>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</si>
  <si>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</si>
  <si>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</si>
  <si>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</si>
  <si>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</si>
  <si>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</si>
  <si>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</si>
  <si>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</si>
  <si>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</si>
  <si>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</si>
  <si>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</si>
  <si>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</si>
  <si>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</si>
  <si>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</si>
  <si>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</si>
  <si>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</si>
  <si>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</si>
  <si>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</si>
  <si>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</si>
  <si>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</si>
  <si>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</si>
  <si>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</si>
  <si>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</si>
  <si>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</si>
  <si>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</si>
  <si>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</si>
  <si>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</si>
  <si>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</si>
  <si>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</si>
  <si>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</si>
  <si>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</si>
  <si>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</si>
  <si>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</si>
  <si>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</si>
  <si>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</si>
  <si>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</si>
  <si>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</si>
  <si>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</si>
  <si>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</si>
  <si>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</si>
  <si>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</si>
  <si>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</si>
  <si>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</si>
  <si>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</si>
  <si>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</si>
  <si>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</si>
  <si>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</si>
  <si>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</si>
  <si>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</si>
  <si>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</si>
  <si>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</si>
  <si>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</si>
  <si>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</si>
  <si>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</si>
  <si>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</si>
  <si>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</si>
  <si>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</si>
  <si>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</si>
  <si>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</si>
  <si>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</si>
  <si>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</si>
  <si>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</si>
  <si>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</si>
  <si>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</si>
  <si>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</si>
  <si>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</si>
  <si>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</si>
  <si>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</si>
  <si>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</si>
  <si>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</si>
  <si>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</si>
  <si>
    <t xml:space="preserve">Controller PCB: Bestückung und Fehlersuche </t>
  </si>
  <si>
    <t>neuen 7805 in Schaltung implementieren</t>
  </si>
  <si>
    <t xml:space="preserve">Controller Setup </t>
  </si>
  <si>
    <t>mit PCB testen</t>
  </si>
  <si>
    <t>Controller PCB: Fehlersuche, erste Inbetriebnahme</t>
  </si>
  <si>
    <t>Debugging, Steuerung mit fertigem Controller testen</t>
  </si>
  <si>
    <t>erste Versuche mit ESP32, Verbindung mit Controller herstellen</t>
  </si>
  <si>
    <t>Controller mit Joystick, Trigger, etc. fertigbestücken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</si>
</sst>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3.5999999999999801</c:v>
                </c:pt>
                <c:pt idx="1">
                  <c:v>176.39999999999998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7.6999999999999851</c:v>
                </c:pt>
                <c:pt idx="1">
                  <c:v>172.29999999999998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4" Type="http://schemas.openxmlformats.org/officeDocument/2006/relationships/chart" Target="../charts/chart10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89"/>
  <sheetViews>
    <sheetView tabSelected="1" zoomScale="85" zoomScaleNormal="85" workbookViewId="0">
      <selection activeCell="J189" sqref="J189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1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1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1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1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>D185-C185</f>
        <v>0.1111111111111111</v>
      </c>
      <c r="F185" s="54" t="s">
        <v>319</v>
      </c>
      <c r="G185" s="17" t="s">
        <v>7</v>
      </c>
      <c r="H185" s="54" t="s">
        <v>318</v>
      </c>
    </row>
    <row r="186" spans="1:8" ht="28.8" x14ac:dyDescent="0.3">
      <c r="A186" s="34">
        <v>45357</v>
      </c>
      <c r="B186" s="2" t="s">
        <v>29</v>
      </c>
      <c r="C186" s="35">
        <v>0.52777777777777779</v>
      </c>
      <c r="D186" s="35">
        <v>0.72916666666666663</v>
      </c>
      <c r="E186" s="35">
        <f>D186-C186</f>
        <v>0.20138888888888884</v>
      </c>
      <c r="F186" s="45" t="s">
        <v>320</v>
      </c>
      <c r="G186" s="2" t="s">
        <v>6</v>
      </c>
      <c r="H186" s="45" t="s">
        <v>321</v>
      </c>
    </row>
    <row r="187" spans="1:8" x14ac:dyDescent="0.3">
      <c r="A187" s="36">
        <v>45357</v>
      </c>
      <c r="B187" s="17" t="s">
        <v>31</v>
      </c>
      <c r="C187" s="37">
        <v>0.52777777777777779</v>
      </c>
      <c r="D187" s="37">
        <v>0.72916666666666663</v>
      </c>
      <c r="E187" s="37">
        <f>D187-C187</f>
        <v>0.20138888888888884</v>
      </c>
      <c r="F187" s="54" t="s">
        <v>322</v>
      </c>
      <c r="G187" s="17" t="s">
        <v>7</v>
      </c>
      <c r="H187" s="17" t="s">
        <v>323</v>
      </c>
    </row>
    <row r="188" spans="1:8" ht="28.8" x14ac:dyDescent="0.3">
      <c r="A188" s="34">
        <v>45358</v>
      </c>
      <c r="B188" s="2" t="s">
        <v>29</v>
      </c>
      <c r="C188" s="35">
        <v>0.60416666666666663</v>
      </c>
      <c r="D188" s="35">
        <v>0.72916666666666663</v>
      </c>
      <c r="E188" s="35">
        <f>D188-C188</f>
        <v>0.125</v>
      </c>
      <c r="F188" s="45" t="s">
        <v>324</v>
      </c>
      <c r="G188" s="2" t="s">
        <v>6</v>
      </c>
      <c r="H188" s="45" t="s">
        <v>327</v>
      </c>
    </row>
    <row r="189" spans="1:8" ht="28.8" x14ac:dyDescent="0.3">
      <c r="A189" s="36">
        <v>45358</v>
      </c>
      <c r="B189" s="17" t="s">
        <v>31</v>
      </c>
      <c r="C189" s="37">
        <v>0.60416666666666663</v>
      </c>
      <c r="D189" s="37">
        <v>0.72916666666666663</v>
      </c>
      <c r="E189" s="37">
        <f>D189-C189</f>
        <v>0.125</v>
      </c>
      <c r="F189" s="54" t="s">
        <v>326</v>
      </c>
      <c r="G189" s="17" t="s">
        <v>7</v>
      </c>
      <c r="H189" s="54" t="s">
        <v>325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A11" sqref="A1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B15" sqref="B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0+2.8+4.9+3</f>
        <v>10.7</v>
      </c>
      <c r="C6" s="2">
        <f>B6-'Week 26'!B6</f>
        <v>0.30000000000000071</v>
      </c>
      <c r="D6" s="2">
        <f>'Week 26'!D6 - B6</f>
        <v>3.5999999999999801</v>
      </c>
      <c r="E6" s="2">
        <f>B6+'Week 26'!E6</f>
        <v>176.39999999999998</v>
      </c>
    </row>
    <row r="7" spans="1:6" x14ac:dyDescent="0.3">
      <c r="A7" s="6" t="s">
        <v>30</v>
      </c>
      <c r="B7" s="6">
        <f>0</f>
        <v>0</v>
      </c>
      <c r="C7" s="6">
        <f>B7-'Week 26'!B7</f>
        <v>-3.8</v>
      </c>
      <c r="D7" s="6">
        <f>'Week 26'!D7 - B7</f>
        <v>74.499999999999943</v>
      </c>
      <c r="E7" s="6">
        <f>B7+'Week 26'!E7</f>
        <v>105.5</v>
      </c>
    </row>
    <row r="8" spans="1:6" x14ac:dyDescent="0.3">
      <c r="A8" s="2" t="s">
        <v>31</v>
      </c>
      <c r="B8" s="2">
        <f>0+2.8+4.9+3</f>
        <v>10.7</v>
      </c>
      <c r="C8" s="2">
        <f>B8-'Week 26'!B8</f>
        <v>-5.6999999999999993</v>
      </c>
      <c r="D8" s="2">
        <f>'Week 26'!D8 - B8</f>
        <v>7.6999999999999851</v>
      </c>
      <c r="E8" s="2">
        <f>B8+'Week 26'!E8</f>
        <v>172.29999999999998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0+3.8</f>
        <v>3.8</v>
      </c>
      <c r="D12" s="2">
        <f xml:space="preserve"> B12-C12</f>
        <v>-3.8</v>
      </c>
      <c r="E12" s="25">
        <f>B12+ 'Week 26'!E12</f>
        <v>112.49999999999999</v>
      </c>
      <c r="F12" s="2">
        <v>55</v>
      </c>
    </row>
    <row r="13" spans="1:6" x14ac:dyDescent="0.3">
      <c r="A13" s="6" t="s">
        <v>6</v>
      </c>
      <c r="B13" s="6">
        <f>0+2.8+4.9+3</f>
        <v>10.7</v>
      </c>
      <c r="C13" s="6">
        <f>6.6+3.8+3.8</f>
        <v>14.2</v>
      </c>
      <c r="D13" s="6">
        <f xml:space="preserve"> B13-C13</f>
        <v>-3.5</v>
      </c>
      <c r="E13" s="6">
        <f>B13+ 'Week 26'!E13</f>
        <v>161.19999999999996</v>
      </c>
      <c r="F13" s="6">
        <v>80</v>
      </c>
    </row>
    <row r="14" spans="1:6" x14ac:dyDescent="0.3">
      <c r="A14" s="2" t="s">
        <v>7</v>
      </c>
      <c r="B14" s="2">
        <f>0+2.8+4.9+3</f>
        <v>10.7</v>
      </c>
      <c r="C14" s="2">
        <f>6.6-3.8+3.8+6</f>
        <v>12.6</v>
      </c>
      <c r="D14" s="2">
        <f xml:space="preserve"> B14-C14</f>
        <v>-1.9000000000000004</v>
      </c>
      <c r="E14" s="25">
        <f>B14+ 'Week 26'!E14</f>
        <v>146.89999999999998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2024-03-07T21:16:44Z</dcterms:modified>
</cp:coreProperties>
</file>