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29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30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5AB6EC29-CE26-4B60-9DA0-E0F3D943AC01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41" l="1"/>
  <c r="I28" i="41"/>
  <c r="I29" i="41"/>
  <c r="I30" i="41"/>
  <c r="H27" i="41"/>
  <c r="H28" i="41"/>
  <c r="H29" i="41"/>
  <c r="H30" i="41"/>
  <c r="G27" i="41"/>
  <c r="G28" i="41"/>
  <c r="G29" i="41"/>
  <c r="G30" i="41"/>
  <c r="G26" i="41"/>
  <c r="E28" i="41"/>
  <c r="E29" i="41"/>
  <c r="E30" i="41"/>
  <c r="E27" i="41"/>
  <c r="B14" i="45"/>
  <c r="E14" i="45" s="1"/>
  <c r="B13" i="45"/>
  <c r="E13" i="45" s="1"/>
  <c r="B8" i="45"/>
  <c r="B6" i="45"/>
  <c r="E211" i="12"/>
  <c r="E210" i="12"/>
  <c r="E209" i="12"/>
  <c r="E208" i="12"/>
  <c r="D8" i="45"/>
  <c r="F8" i="45" s="1"/>
  <c r="D6" i="45"/>
  <c r="F6" i="45" s="1"/>
  <c r="E207" i="12"/>
  <c r="E206" i="12"/>
  <c r="E205" i="12"/>
  <c r="E204" i="12"/>
  <c r="E16" i="45"/>
  <c r="E15" i="45"/>
  <c r="E12" i="45"/>
  <c r="F7" i="45"/>
  <c r="B7" i="45"/>
  <c r="C16" i="45"/>
  <c r="C15" i="45"/>
  <c r="C14" i="45"/>
  <c r="C13" i="45"/>
  <c r="C12" i="45"/>
  <c r="B14" i="44"/>
  <c r="E14" i="44" s="1"/>
  <c r="B13" i="44"/>
  <c r="B12" i="45"/>
  <c r="D12" i="45" s="1"/>
  <c r="E7" i="45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C8" i="45" l="1"/>
  <c r="E8" i="45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<sst xmlns="http://schemas.openxmlformats.org/spreadsheetml/2006/main" count="1460" uniqueCount="357">
  <si>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</si>
  <si>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</si>
  <si>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</si>
  <si>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</si>
  <si>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</si>
  <si>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</si>
  <si>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</si>
  <si>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</si>
  <si>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</si>
  <si>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</si>
  <si>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</si>
  <si>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</si>
  <si>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</si>
  <si>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</si>
  <si>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</si>
  <si>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</si>
  <si>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</si>
  <si>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</si>
  <si>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</si>
  <si>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</si>
  <si>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</si>
  <si>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</si>
  <si>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</si>
  <si>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</si>
  <si>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</si>
  <si>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</si>
  <si>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</si>
  <si>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</si>
  <si>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</si>
  <si>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</si>
  <si>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</si>
  <si>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</si>
  <si>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</si>
  <si>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</si>
  <si>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</si>
  <si>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</si>
  <si>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</si>
  <si>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</si>
  <si>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</si>
  <si>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</si>
  <si>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</si>
  <si>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</si>
  <si>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</si>
  <si>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</si>
  <si>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</si>
  <si>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</si>
  <si>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</si>
  <si>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</si>
  <si>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</si>
  <si>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</si>
  <si>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</si>
  <si>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</si>
  <si>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</si>
  <si>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</si>
  <si>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</si>
  <si>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</si>
  <si>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</si>
  <si>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</si>
  <si>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</si>
  <si>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</si>
  <si>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</si>
  <si>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</si>
  <si>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</si>
  <si>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</si>
  <si>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</si>
  <si>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</si>
  <si>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</si>
  <si>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</si>
  <si>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</si>
  <si>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</si>
  <si>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</si>
  <si>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</si>
  <si>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</si>
  <si>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</si>
  <si>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</si>
  <si>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</si>
  <si>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</si>
  <si>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</si>
  <si>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</si>
  <si>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</si>
  <si>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</si>
  <si>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</si>
  <si>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</si>
  <si>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</si>
  <si>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</si>
  <si>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</si>
  <si>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</si>
  <si>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</si>
  <si>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</si>
  <si>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</si>
  <si>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</si>
  <si>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</si>
  <si>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</si>
  <si>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</si>
  <si>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</si>
  <si>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</si>
  <si>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</si>
  <si>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</si>
  <si>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</si>
  <si>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</si>
  <si>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</si>
  <si>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</si>
  <si>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</si>
  <si>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</si>
  <si>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</si>
  <si>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</si>
  <si>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</si>
  <si>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</si>
  <si>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</si>
  <si>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</si>
  <si>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</si>
  <si>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</si>
  <si>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</si>
  <si>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</si>
  <si>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</si>
  <si>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</si>
  <si>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</si>
  <si>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</si>
  <si>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</si>
  <si>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</si>
  <si>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</si>
  <si>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</si>
  <si>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</si>
  <si>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</si>
  <si>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</si>
  <si>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</si>
  <si>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</si>
  <si>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</si>
  <si>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</si>
  <si>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</si>
  <si>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</si>
  <si>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</si>
  <si>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</si>
  <si>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</si>
  <si>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</si>
  <si>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</si>
  <si>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</si>
  <si>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</si>
  <si>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</si>
  <si>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</si>
  <si>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</si>
  <si>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</si>
  <si>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</si>
  <si>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</si>
  <si>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</si>
  <si>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</si>
  <si>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</si>
  <si>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</si>
  <si>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</si>
  <si>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</si>
  <si>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</si>
  <si>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</si>
  <si>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</si>
  <si>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</si>
  <si>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</si>
  <si>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</si>
  <si>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</si>
  <si>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</si>
  <si>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</si>
  <si>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</si>
  <si>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</si>
  <si>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</si>
  <si>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</si>
  <si>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</si>
  <si>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</si>
  <si>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</si>
  <si>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</si>
  <si>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</si>
  <si>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</si>
  <si>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</si>
  <si>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</si>
  <si>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</si>
  <si>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</si>
  <si>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</si>
  <si>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</si>
  <si>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</si>
  <si>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</si>
  <si>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</si>
  <si>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</si>
  <si>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</si>
  <si>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</si>
  <si>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</si>
  <si>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</si>
  <si>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</si>
  <si>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</si>
  <si>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</si>
  <si>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</si>
  <si>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</si>
  <si>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</si>
  <si>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</si>
  <si>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</si>
  <si>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</si>
  <si>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</si>
  <si>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</si>
  <si>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</si>
  <si>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</si>
  <si>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</si>
  <si>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</si>
  <si>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</si>
  <si>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</si>
  <si>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</si>
  <si>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</si>
  <si>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</si>
  <si>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</si>
  <si>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</si>
  <si>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</si>
  <si>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</si>
  <si>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</si>
  <si>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</si>
  <si>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</si>
  <si>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</si>
  <si>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</si>
  <si>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</si>
  <si>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</si>
  <si>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</si>
  <si>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</si>
  <si>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</si>
  <si>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</si>
  <si>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</si>
  <si>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</si>
  <si>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</si>
  <si>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</si>
  <si>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</si>
  <si>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</si>
  <si>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</si>
  <si>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</si>
  <si>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</si>
  <si>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</si>
  <si>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</si>
  <si>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</si>
  <si>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</si>
  <si>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</si>
  <si>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</si>
  <si>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</si>
  <si>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</si>
  <si>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</si>
  <si>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</si>
  <si>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</si>
  <si>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</si>
  <si>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</si>
  <si>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</si>
  <si>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</si>
  <si>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</si>
  <si>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</si>
  <si>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</si>
  <si>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</si>
  <si>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</si>
  <si>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</si>
  <si>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</si>
  <si>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</si>
  <si>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</si>
  <si>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</si>
  <si>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</si>
  <si>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</si>
  <si>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</si>
  <si>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</si>
  <si>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</si>
  <si>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</si>
  <si>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</si>
  <si>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</si>
  <si>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</si>
  <si>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</si>
  <si>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</si>
  <si>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</si>
  <si>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</si>
  <si>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</si>
  <si>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</si>
  <si>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</si>
  <si>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</si>
  <si>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</si>
  <si>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</si>
  <si>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</si>
  <si>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</si>
  <si>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</si>
  <si>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</si>
  <si>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</si>
  <si>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</si>
  <si>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</si>
  <si>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</si>
  <si>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</si>
  <si>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</si>
  <si>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</si>
  <si>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</si>
  <si>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</si>
  <si>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</si>
  <si>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</si>
  <si>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</si>
  <si>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</si>
  <si>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</si>
  <si>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</si>
  <si>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</si>
  <si>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</si>
  <si>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</si>
  <si>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</si>
  <si>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</si>
  <si>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</si>
  <si>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</si>
  <si>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</si>
  <si>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</si>
  <si>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</si>
  <si>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</si>
  <si>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</si>
  <si>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</si>
  <si>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</si>
  <si>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</si>
  <si>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</si>
  <si>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</si>
  <si>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</si>
  <si>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</si>
  <si>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</si>
  <si>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</si>
  <si>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</si>
  <si>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</si>
  <si>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</si>
  <si>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</si>
  <si>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</si>
  <si>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</si>
  <si>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</si>
  <si>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</si>
  <si>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</si>
  <si>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</si>
  <si>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</si>
  <si>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</si>
  <si>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</si>
  <si>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</si>
  <si>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</si>
  <si>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</si>
  <si>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</si>
  <si>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</si>
  <si>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</si>
  <si>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</si>
  <si>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</si>
  <si>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</si>
  <si>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</si>
  <si>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</si>
  <si>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</si>
  <si>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</si>
  <si>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</si>
  <si>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</si>
  <si>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</si>
  <si>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</si>
  <si>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</si>
  <si>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</si>
  <si>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</si>
  <si>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</si>
  <si>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</si>
  <si>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</si>
  <si>
    <t xml:space="preserve">Alle Roboter PCBs bestückt </t>
  </si>
  <si>
    <t>Testing mit Controller PCB</t>
  </si>
  <si>
    <t>Verbindung mit mehreren Robotern testen</t>
  </si>
  <si>
    <t>restlichen Controller bestücken</t>
  </si>
  <si>
    <t>OLED-Display und Farbsensor eingebaut, Fehlersuche, vorbereitet</t>
  </si>
  <si>
    <t>Debugging: Verbindung von mehreren Robotern und Controllern mit Server</t>
  </si>
  <si>
    <t>Alle Platinen fertigstellen</t>
  </si>
  <si>
    <t>Fertigstellung, Testung</t>
  </si>
  <si>
    <t>Debugging der Kommunikation mit allen</t>
  </si>
  <si>
    <t>(Fertig)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</si>
</sst>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  <xf numFmtId="0" fontId="0" fillId="0" borderId="1" xfId="0" applyFill="1" applyBorder="1"/>
    <xf numFmtId="20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1" fillId="7" borderId="9" xfId="0" applyFont="1" applyFill="1" applyBorder="1" applyAlignment="1">
      <alignment horizontal="left"/>
    </xf>
    <xf numFmtId="0" fontId="0" fillId="7" borderId="9" xfId="0" applyFill="1" applyBorder="1"/>
    <xf numFmtId="0" fontId="1" fillId="0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208.99999999999997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204.89999999999998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4" Type="http://schemas.openxmlformats.org/officeDocument/2006/relationships/chart" Target="../charts/chart1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4" Type="http://schemas.openxmlformats.org/officeDocument/2006/relationships/chart" Target="../charts/chart1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11"/>
  <sheetViews>
    <sheetView tabSelected="1" zoomScale="85" zoomScaleNormal="85" workbookViewId="0">
      <selection activeCell="J209" sqref="J209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1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1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1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1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1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1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1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1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1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1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1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1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1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1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1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1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 t="shared" ref="E202:E211" si="18">D202-C202</f>
        <v>6.25E-2</v>
      </c>
      <c r="F202" s="2" t="s">
        <v>346</v>
      </c>
      <c r="G202" s="2" t="s">
        <v>6</v>
      </c>
      <c r="H202" s="2" t="s">
        <v>345</v>
      </c>
    </row>
    <row r="203" spans="1:8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 t="shared" si="18"/>
        <v>6.25E-2</v>
      </c>
      <c r="F203" s="17" t="s">
        <v>257</v>
      </c>
      <c r="G203" s="17" t="s">
        <v>7</v>
      </c>
      <c r="H203" s="17" t="s">
        <v>257</v>
      </c>
    </row>
    <row r="204" spans="1:8" x14ac:dyDescent="0.3">
      <c r="A204" s="34">
        <v>45370</v>
      </c>
      <c r="B204" s="2" t="s">
        <v>29</v>
      </c>
      <c r="C204" s="35">
        <v>0.625</v>
      </c>
      <c r="D204" s="35">
        <v>0.75</v>
      </c>
      <c r="E204" s="35">
        <f t="shared" si="18"/>
        <v>0.125</v>
      </c>
      <c r="F204" s="45" t="s">
        <v>347</v>
      </c>
      <c r="G204" s="2" t="s">
        <v>6</v>
      </c>
      <c r="H204" s="45" t="s">
        <v>348</v>
      </c>
    </row>
    <row r="205" spans="1:8" x14ac:dyDescent="0.3">
      <c r="A205" s="36">
        <v>45370</v>
      </c>
      <c r="B205" s="17" t="s">
        <v>31</v>
      </c>
      <c r="C205" s="37">
        <v>0.625</v>
      </c>
      <c r="D205" s="37">
        <v>0.75</v>
      </c>
      <c r="E205" s="37">
        <f t="shared" si="18"/>
        <v>0.125</v>
      </c>
      <c r="F205" s="54" t="s">
        <v>257</v>
      </c>
      <c r="G205" s="17" t="s">
        <v>7</v>
      </c>
      <c r="H205" s="54" t="s">
        <v>257</v>
      </c>
    </row>
    <row r="206" spans="1:8" x14ac:dyDescent="0.3">
      <c r="A206" s="34">
        <v>45371</v>
      </c>
      <c r="B206" s="2" t="s">
        <v>29</v>
      </c>
      <c r="C206" s="35">
        <v>0.52777777777777779</v>
      </c>
      <c r="D206" s="35">
        <v>0.76041666666666663</v>
      </c>
      <c r="E206" s="35">
        <f t="shared" si="18"/>
        <v>0.23263888888888884</v>
      </c>
      <c r="F206" s="2" t="s">
        <v>85</v>
      </c>
      <c r="G206" s="2" t="s">
        <v>6</v>
      </c>
      <c r="H206" s="2" t="s">
        <v>350</v>
      </c>
    </row>
    <row r="207" spans="1:8" ht="28.8" x14ac:dyDescent="0.3">
      <c r="A207" s="36">
        <v>45371</v>
      </c>
      <c r="B207" s="17" t="s">
        <v>31</v>
      </c>
      <c r="C207" s="37">
        <v>0.52777777777777779</v>
      </c>
      <c r="D207" s="37">
        <v>0.76041666666666663</v>
      </c>
      <c r="E207" s="37">
        <f t="shared" si="18"/>
        <v>0.23263888888888884</v>
      </c>
      <c r="F207" s="17" t="s">
        <v>257</v>
      </c>
      <c r="G207" s="17" t="s">
        <v>7</v>
      </c>
      <c r="H207" s="54" t="s">
        <v>349</v>
      </c>
    </row>
    <row r="208" spans="1:8" ht="28.8" x14ac:dyDescent="0.3">
      <c r="A208" s="34">
        <v>45372</v>
      </c>
      <c r="B208" s="2" t="s">
        <v>29</v>
      </c>
      <c r="C208" s="35">
        <v>0.60416666666666663</v>
      </c>
      <c r="D208" s="35">
        <v>0.77083333333333337</v>
      </c>
      <c r="E208" s="35">
        <f t="shared" si="18"/>
        <v>0.16666666666666674</v>
      </c>
      <c r="F208" s="45" t="s">
        <v>351</v>
      </c>
      <c r="G208" s="2" t="s">
        <v>6</v>
      </c>
      <c r="H208" s="45" t="s">
        <v>353</v>
      </c>
    </row>
    <row r="209" spans="1:8" ht="28.8" x14ac:dyDescent="0.3">
      <c r="A209" s="36">
        <v>45372</v>
      </c>
      <c r="B209" s="17" t="s">
        <v>31</v>
      </c>
      <c r="C209" s="37">
        <v>0.60416666666666663</v>
      </c>
      <c r="D209" s="37">
        <v>0.77083333333333337</v>
      </c>
      <c r="E209" s="37">
        <f t="shared" si="18"/>
        <v>0.16666666666666674</v>
      </c>
      <c r="F209" s="54" t="s">
        <v>352</v>
      </c>
      <c r="G209" s="17" t="s">
        <v>7</v>
      </c>
      <c r="H209" s="54" t="s">
        <v>257</v>
      </c>
    </row>
    <row r="210" spans="1:8" x14ac:dyDescent="0.3">
      <c r="A210" s="34">
        <v>45373</v>
      </c>
      <c r="B210" s="83" t="s">
        <v>29</v>
      </c>
      <c r="C210" s="35">
        <v>0.41666666666666669</v>
      </c>
      <c r="D210" s="35">
        <v>0.75</v>
      </c>
      <c r="E210" s="84">
        <f t="shared" si="18"/>
        <v>0.33333333333333331</v>
      </c>
      <c r="F210" s="2" t="s">
        <v>354</v>
      </c>
      <c r="G210" s="83" t="s">
        <v>6</v>
      </c>
      <c r="H210" s="85" t="s">
        <v>356</v>
      </c>
    </row>
    <row r="211" spans="1:8" ht="28.8" x14ac:dyDescent="0.3">
      <c r="A211" s="36">
        <v>45373</v>
      </c>
      <c r="B211" s="17" t="s">
        <v>31</v>
      </c>
      <c r="C211" s="37">
        <v>0.41666666666666669</v>
      </c>
      <c r="D211" s="37">
        <v>0.75</v>
      </c>
      <c r="E211" s="37">
        <f t="shared" si="18"/>
        <v>0.33333333333333331</v>
      </c>
      <c r="F211" s="54" t="s">
        <v>355</v>
      </c>
      <c r="G211" s="17" t="s">
        <v>7</v>
      </c>
      <c r="H211" s="17" t="s">
        <v>257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30"/>
  <sheetViews>
    <sheetView topLeftCell="A7" zoomScaleNormal="100" workbookViewId="0">
      <selection activeCell="H33" sqref="H33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7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  <row r="27" spans="1:9" x14ac:dyDescent="0.3">
      <c r="A27" s="86">
        <v>26</v>
      </c>
      <c r="B27" s="87">
        <v>10.4</v>
      </c>
      <c r="C27" s="87">
        <v>3.8</v>
      </c>
      <c r="D27" s="87">
        <v>16.399999999999999</v>
      </c>
      <c r="E27" s="87">
        <f>SUM(B27:D27)</f>
        <v>30.599999999999998</v>
      </c>
      <c r="G27" s="2">
        <f>SUM($B$2:B27)</f>
        <v>165.7</v>
      </c>
      <c r="H27" s="2">
        <f>SUM($C$2:C27)</f>
        <v>105.39999999999999</v>
      </c>
      <c r="I27" s="2">
        <f>SUM($D$2:D27)</f>
        <v>161.6</v>
      </c>
    </row>
    <row r="28" spans="1:9" x14ac:dyDescent="0.3">
      <c r="A28" s="88">
        <v>27</v>
      </c>
      <c r="B28" s="83">
        <v>14.5</v>
      </c>
      <c r="C28" s="83">
        <v>3.8</v>
      </c>
      <c r="D28" s="83">
        <v>14.5</v>
      </c>
      <c r="E28" s="83">
        <f t="shared" ref="E28:E30" si="1">SUM(B28:D28)</f>
        <v>32.799999999999997</v>
      </c>
      <c r="G28" s="2">
        <f>SUM($B$2:B28)</f>
        <v>180.2</v>
      </c>
      <c r="H28" s="2">
        <f>SUM($C$2:C28)</f>
        <v>109.19999999999999</v>
      </c>
      <c r="I28" s="2">
        <f>SUM($D$2:D28)</f>
        <v>176.1</v>
      </c>
    </row>
    <row r="29" spans="1:9" x14ac:dyDescent="0.3">
      <c r="A29" s="79">
        <v>28</v>
      </c>
      <c r="B29" s="77">
        <v>6.6</v>
      </c>
      <c r="C29" s="77">
        <v>1</v>
      </c>
      <c r="D29" s="77">
        <v>6.6</v>
      </c>
      <c r="E29" s="77">
        <f t="shared" si="1"/>
        <v>14.2</v>
      </c>
      <c r="G29" s="2">
        <f>SUM($B$2:B29)</f>
        <v>186.79999999999998</v>
      </c>
      <c r="H29" s="2">
        <f>SUM($C$2:C29)</f>
        <v>110.19999999999999</v>
      </c>
      <c r="I29" s="2">
        <f>SUM($D$2:D29)</f>
        <v>182.7</v>
      </c>
    </row>
    <row r="30" spans="1:9" x14ac:dyDescent="0.3">
      <c r="A30" s="88">
        <v>29</v>
      </c>
      <c r="B30" s="83">
        <v>22.2</v>
      </c>
      <c r="C30" s="2">
        <v>0</v>
      </c>
      <c r="D30" s="2">
        <v>22.2</v>
      </c>
      <c r="E30" s="83">
        <f t="shared" si="1"/>
        <v>44.4</v>
      </c>
      <c r="G30" s="2">
        <f>SUM($B$2:B30)</f>
        <v>208.99999999999997</v>
      </c>
      <c r="H30" s="2">
        <f>SUM($C$2:C30)</f>
        <v>110.19999999999999</v>
      </c>
      <c r="I30" s="2">
        <f>SUM($D$2:D30)</f>
        <v>204.89999999999998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H13" sqref="H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0+1.5+3+5.7+4+8</f>
        <v>22.2</v>
      </c>
      <c r="C6" s="2">
        <f>B6-'Week 28'!B6</f>
        <v>15.6</v>
      </c>
      <c r="D6" s="2">
        <f>IF(  'Week 28'!D6 - B6 &gt; 0, 'Week 28'!D6 - B6, 0)</f>
        <v>0</v>
      </c>
      <c r="E6" s="2">
        <f>B6+'Week 28'!E6</f>
        <v>208.99999999999997</v>
      </c>
      <c r="F6" s="2">
        <f>IF(D6=0,  'Week 28'!F6 + B6, 0)</f>
        <v>29.000000000000021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0+1.5+3+5.7+4+8</f>
        <v>22.2</v>
      </c>
      <c r="C8" s="2">
        <f>B8-'Week 28'!B8</f>
        <v>15.6</v>
      </c>
      <c r="D8" s="2">
        <f>IF(  'Week 28'!D8 - B8 &gt; 0, 'Week 28'!D8 - B8, 0)</f>
        <v>0</v>
      </c>
      <c r="E8" s="2">
        <f>B8+'Week 28'!E8</f>
        <v>204.89999999999998</v>
      </c>
      <c r="F8" s="2">
        <f>IF(D8=0,  'Week 28'!F8 + B8, 0)</f>
        <v>24.900000000000013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0+1.5+3+5.7+4+8</f>
        <v>22.2</v>
      </c>
      <c r="C13" s="6">
        <f>0+6.6</f>
        <v>6.6</v>
      </c>
      <c r="D13" s="6">
        <f xml:space="preserve"> B13-C13</f>
        <v>15.6</v>
      </c>
      <c r="E13" s="6">
        <f>B13+ 'Week 28'!E13</f>
        <v>193.79999999999995</v>
      </c>
      <c r="F13" s="6">
        <v>100</v>
      </c>
    </row>
    <row r="14" spans="1:6" x14ac:dyDescent="0.3">
      <c r="A14" s="2" t="s">
        <v>7</v>
      </c>
      <c r="B14" s="2">
        <f>0+1+0.5+3+5.7+4+8</f>
        <v>22.2</v>
      </c>
      <c r="C14" s="2">
        <f>0+1+6.6</f>
        <v>7.6</v>
      </c>
      <c r="D14" s="2">
        <f xml:space="preserve"> B14-C14</f>
        <v>14.6</v>
      </c>
      <c r="E14" s="25">
        <f>B14+ 'Week 28'!E14</f>
        <v>180.49999999999997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80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2024-03-23T09:50:35Z</dcterms:modified>
</cp:coreProperties>
</file>