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30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50574F37-1DE9-4781-8E64-3D6C811BFF37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C8" i="45" s="1"/>
  <c r="B6" i="45"/>
  <c r="D6" i="45" s="1"/>
  <c r="F6" i="45" s="1"/>
  <c r="E205" i="12"/>
  <c r="E204" i="12"/>
  <c r="E16" i="45"/>
  <c r="E15" i="45"/>
  <c r="E14" i="45"/>
  <c r="E13" i="45"/>
  <c r="E12" i="45"/>
  <c r="F7" i="45"/>
  <c r="B7" i="45"/>
  <c r="C16" i="45"/>
  <c r="C15" i="45"/>
  <c r="C14" i="45"/>
  <c r="C13" i="45"/>
  <c r="C12" i="45"/>
  <c r="B14" i="44"/>
  <c r="E14" i="44" s="1"/>
  <c r="B13" i="44"/>
  <c r="B14" i="45"/>
  <c r="B13" i="45"/>
  <c r="B12" i="45"/>
  <c r="D12" i="45" s="1"/>
  <c r="E7" i="45"/>
  <c r="D8" i="45"/>
  <c r="F8" i="45" s="1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8" i="45" l="1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<sst xmlns="http://schemas.openxmlformats.org/spreadsheetml/2006/main" count="1436" uniqueCount="349">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</sst>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191.29999999999998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187.2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4" Type="http://schemas.openxmlformats.org/officeDocument/2006/relationships/chart" Target="../charts/chart1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05"/>
  <sheetViews>
    <sheetView tabSelected="1" topLeftCell="A2" zoomScale="85" zoomScaleNormal="85" workbookViewId="0">
      <selection activeCell="G216" sqref="G216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1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1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1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1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1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1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1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>D202-C202</f>
        <v>6.25E-2</v>
      </c>
      <c r="F202" s="2" t="s">
        <v>346</v>
      </c>
      <c r="G202" s="2" t="s">
        <v>6</v>
      </c>
      <c r="H202" s="2" t="s">
        <v>345</v>
      </c>
    </row>
    <row r="203" spans="1:8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>D203-C203</f>
        <v>6.25E-2</v>
      </c>
      <c r="F203" s="17" t="s">
        <v>257</v>
      </c>
      <c r="G203" s="17" t="s">
        <v>7</v>
      </c>
      <c r="H203" s="17" t="s">
        <v>257</v>
      </c>
    </row>
    <row r="204" spans="1:8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>D204-C204</f>
        <v>0.125</v>
      </c>
      <c r="F204" s="45" t="s">
        <v>347</v>
      </c>
      <c r="G204" s="2" t="s">
        <v>6</v>
      </c>
      <c r="H204" s="45" t="s">
        <v>348</v>
      </c>
    </row>
    <row r="205" spans="1:8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>D205-C205</f>
        <v>0.125</v>
      </c>
      <c r="F205" s="54" t="s">
        <v>257</v>
      </c>
      <c r="G205" s="17" t="s">
        <v>7</v>
      </c>
      <c r="H205" s="54" t="s">
        <v>257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</f>
        <v>4.5</v>
      </c>
      <c r="C6" s="2">
        <f>B6-'Week 28'!B6</f>
        <v>-2.0999999999999996</v>
      </c>
      <c r="D6" s="2">
        <f>IF(  'Week 28'!D6 - B6 &gt; 0, 'Week 28'!D6 - B6, 0)</f>
        <v>0</v>
      </c>
      <c r="E6" s="2">
        <f>B6+'Week 28'!E6</f>
        <v>191.29999999999998</v>
      </c>
      <c r="F6" s="2">
        <f>IF(D6=0,  'Week 28'!F6 + B6, 0)</f>
        <v>11.30000000000002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</f>
        <v>4.5</v>
      </c>
      <c r="C8" s="2">
        <f>B8-'Week 28'!B8</f>
        <v>-2.0999999999999996</v>
      </c>
      <c r="D8" s="2">
        <f>IF(  'Week 28'!D8 - B8 &gt; 0, 'Week 28'!D8 - B8, 0)</f>
        <v>0</v>
      </c>
      <c r="E8" s="2">
        <f>B8+'Week 28'!E8</f>
        <v>187.2</v>
      </c>
      <c r="F8" s="2">
        <f>IF(D8=0,  'Week 28'!F8 + B8, 0)</f>
        <v>7.2000000000000153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</f>
        <v>1.5</v>
      </c>
      <c r="C13" s="6">
        <f>0+6.6</f>
        <v>6.6</v>
      </c>
      <c r="D13" s="6">
        <f xml:space="preserve"> B13-C13</f>
        <v>-5.0999999999999996</v>
      </c>
      <c r="E13" s="6">
        <f>B13+ 'Week 28'!E13</f>
        <v>173.09999999999997</v>
      </c>
      <c r="F13" s="6">
        <v>90</v>
      </c>
    </row>
    <row r="14" spans="1:6" x14ac:dyDescent="0.3">
      <c r="A14" s="2" t="s">
        <v>7</v>
      </c>
      <c r="B14" s="2">
        <f>0+1+0.5</f>
        <v>1.5</v>
      </c>
      <c r="C14" s="2">
        <f>0+1+6.6</f>
        <v>7.6</v>
      </c>
      <c r="D14" s="2">
        <f xml:space="preserve"> B14-C14</f>
        <v>-6.1</v>
      </c>
      <c r="E14" s="25">
        <f>B14+ 'Week 28'!E14</f>
        <v>159.79999999999998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2024-03-19T20:31:33Z</dcterms:modified>
</cp:coreProperties>
</file>