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ate1904="1"/>
  <mc:AlternateContent xmlns:mc="http://schemas.openxmlformats.org/markup-compatibility/2006">
    <mc:Choice Requires="x15">
      <x15ac:absPath xmlns:x15ac="http://schemas.microsoft.com/office/spreadsheetml/2010/11/ac" url="C:\Users\cbobed\workingDir\git\graphdb-benchmarks\results\"/>
    </mc:Choice>
  </mc:AlternateContent>
  <xr:revisionPtr revIDLastSave="0" documentId="13_ncr:1_{142BBBE1-693E-4C4B-BEA4-FCB41F9CAB86}" xr6:coauthVersionLast="46" xr6:coauthVersionMax="46" xr10:uidLastSave="{00000000-0000-0000-0000-000000000000}"/>
  <bookViews>
    <workbookView xWindow="-120" yWindow="-16320" windowWidth="29040" windowHeight="15840" xr2:uid="{00000000-000D-0000-FFFF-FFFF00000000}"/>
  </bookViews>
  <sheets>
    <sheet name="Biopax" sheetId="1" r:id="rId1"/>
    <sheet name="Ara" sheetId="2" r:id="rId2"/>
    <sheet name="Wheat" sheetId="3" r:id="rId3"/>
    <sheet name="Load Chart" sheetId="5" r:id="rId4"/>
    <sheet name="Performance Chart" sheetId="6" r:id="rId5"/>
    <sheet name="Performance 4x4" sheetId="7" r:id="rId6"/>
  </sheets>
  <definedNames>
    <definedName name="_xlnm.Print_Area" localSheetId="4">'Performance Chart'!$A$54:$J$109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8" i="1" s="1"/>
  <c r="G23" i="6" l="1"/>
  <c r="F23" i="6"/>
  <c r="E23" i="6"/>
  <c r="D23" i="6"/>
  <c r="C23" i="6"/>
  <c r="B23" i="6"/>
  <c r="A23" i="6"/>
  <c r="G22" i="6"/>
  <c r="F22" i="6"/>
  <c r="E22" i="6"/>
  <c r="D22" i="6"/>
  <c r="C22" i="6"/>
  <c r="B22" i="6"/>
  <c r="A22" i="6"/>
  <c r="G21" i="6"/>
  <c r="F21" i="6"/>
  <c r="E21" i="6"/>
  <c r="D21" i="6"/>
  <c r="C21" i="6"/>
  <c r="B21" i="6"/>
  <c r="A21" i="6"/>
  <c r="G20" i="6"/>
  <c r="F20" i="6"/>
  <c r="E20" i="6"/>
  <c r="D20" i="6"/>
  <c r="C20" i="6"/>
  <c r="B20" i="6"/>
  <c r="A20" i="6"/>
  <c r="G19" i="6"/>
  <c r="F19" i="6"/>
  <c r="E19" i="6"/>
  <c r="D19" i="6"/>
  <c r="C19" i="6"/>
  <c r="B19" i="6"/>
  <c r="A19" i="6"/>
  <c r="G18" i="6"/>
  <c r="F18" i="6"/>
  <c r="E18" i="6"/>
  <c r="D18" i="6"/>
  <c r="C18" i="6"/>
  <c r="B18" i="6"/>
  <c r="A18" i="6"/>
  <c r="G17" i="6"/>
  <c r="F17" i="6"/>
  <c r="E17" i="6"/>
  <c r="D17" i="6"/>
  <c r="C17" i="6"/>
  <c r="B17" i="6"/>
  <c r="A17" i="6"/>
  <c r="G16" i="6"/>
  <c r="F16" i="6"/>
  <c r="E16" i="6"/>
  <c r="D16" i="6"/>
  <c r="C16" i="6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A14" i="6"/>
  <c r="G13" i="6"/>
  <c r="F13" i="6"/>
  <c r="E13" i="6"/>
  <c r="D13" i="6"/>
  <c r="C13" i="6"/>
  <c r="B13" i="6"/>
  <c r="A13" i="6"/>
  <c r="G12" i="6"/>
  <c r="F12" i="6"/>
  <c r="E12" i="6"/>
  <c r="D12" i="6"/>
  <c r="C12" i="6"/>
  <c r="B12" i="6"/>
  <c r="A12" i="6"/>
  <c r="G11" i="6"/>
  <c r="F11" i="6"/>
  <c r="E11" i="6"/>
  <c r="D11" i="6"/>
  <c r="C11" i="6"/>
  <c r="B11" i="6"/>
  <c r="A11" i="6"/>
  <c r="G10" i="6"/>
  <c r="F10" i="6"/>
  <c r="E10" i="6"/>
  <c r="D10" i="6"/>
  <c r="C10" i="6"/>
  <c r="B10" i="6"/>
  <c r="A10" i="6"/>
  <c r="G9" i="6"/>
  <c r="F9" i="6"/>
  <c r="E9" i="6"/>
  <c r="D9" i="6"/>
  <c r="C9" i="6"/>
  <c r="B9" i="6"/>
  <c r="A9" i="6"/>
  <c r="G8" i="6"/>
  <c r="F8" i="6"/>
  <c r="E8" i="6"/>
  <c r="D8" i="6"/>
  <c r="C8" i="6"/>
  <c r="B8" i="6"/>
  <c r="A8" i="6"/>
  <c r="G7" i="6"/>
  <c r="F7" i="6"/>
  <c r="E7" i="6"/>
  <c r="D7" i="6"/>
  <c r="C7" i="6"/>
  <c r="B7" i="6"/>
  <c r="A7" i="6"/>
  <c r="G6" i="6"/>
  <c r="F6" i="6"/>
  <c r="E6" i="6"/>
  <c r="D6" i="6"/>
  <c r="C6" i="6"/>
  <c r="B6" i="6"/>
  <c r="A6" i="6"/>
  <c r="G5" i="6"/>
  <c r="F5" i="6"/>
  <c r="E5" i="6"/>
  <c r="D5" i="6"/>
  <c r="C5" i="6"/>
  <c r="B5" i="6"/>
  <c r="A5" i="6"/>
  <c r="G4" i="6"/>
  <c r="F4" i="6"/>
  <c r="E4" i="6"/>
  <c r="D4" i="6"/>
  <c r="C4" i="6"/>
  <c r="B4" i="6"/>
  <c r="A4" i="6"/>
  <c r="G3" i="6"/>
  <c r="F3" i="6"/>
  <c r="E3" i="6"/>
  <c r="D3" i="6"/>
  <c r="C3" i="6"/>
  <c r="B3" i="6"/>
  <c r="A3" i="6"/>
  <c r="E25" i="6" l="1"/>
  <c r="D25" i="6"/>
  <c r="G25" i="6"/>
  <c r="F25" i="6"/>
  <c r="B25" i="6"/>
  <c r="C25" i="6"/>
  <c r="B26" i="6"/>
  <c r="C26" i="6"/>
  <c r="D26" i="6"/>
  <c r="E26" i="6"/>
  <c r="F26" i="6"/>
  <c r="G26" i="6"/>
  <c r="D2" i="5"/>
  <c r="B3" i="5"/>
  <c r="F8" i="3"/>
  <c r="C4" i="5" s="1"/>
  <c r="F8" i="2"/>
  <c r="C3" i="5" s="1"/>
  <c r="D7" i="1"/>
  <c r="D6" i="1"/>
  <c r="B3" i="1"/>
  <c r="B2" i="5" s="1"/>
  <c r="G8" i="3"/>
  <c r="D4" i="5" s="1"/>
  <c r="B3" i="3"/>
  <c r="H5" i="3" s="1"/>
  <c r="G8" i="2"/>
  <c r="D3" i="5" s="1"/>
  <c r="H5" i="2"/>
  <c r="H5" i="1" l="1"/>
  <c r="L6" i="6"/>
  <c r="L9" i="6"/>
  <c r="L12" i="6"/>
  <c r="L15" i="6"/>
  <c r="L18" i="6"/>
  <c r="L21" i="6"/>
  <c r="L3" i="6"/>
  <c r="L4" i="6"/>
  <c r="L7" i="6"/>
  <c r="L10" i="6"/>
  <c r="L13" i="6"/>
  <c r="L16" i="6"/>
  <c r="L19" i="6"/>
  <c r="L22" i="6"/>
  <c r="L8" i="6"/>
  <c r="L11" i="6"/>
  <c r="L14" i="6"/>
  <c r="L17" i="6"/>
  <c r="L20" i="6"/>
  <c r="L23" i="6"/>
  <c r="L5" i="6"/>
  <c r="I7" i="6"/>
  <c r="I19" i="6"/>
  <c r="I8" i="6"/>
  <c r="I20" i="6"/>
  <c r="I9" i="6"/>
  <c r="I21" i="6"/>
  <c r="I10" i="6"/>
  <c r="I22" i="6"/>
  <c r="I11" i="6"/>
  <c r="I23" i="6"/>
  <c r="I14" i="6"/>
  <c r="I15" i="6"/>
  <c r="I17" i="6"/>
  <c r="I6" i="6"/>
  <c r="I18" i="6"/>
  <c r="I12" i="6"/>
  <c r="I3" i="6"/>
  <c r="I13" i="6"/>
  <c r="I4" i="6"/>
  <c r="I16" i="6"/>
  <c r="I5" i="6"/>
  <c r="M6" i="6"/>
  <c r="M9" i="6"/>
  <c r="M12" i="6"/>
  <c r="M15" i="6"/>
  <c r="M18" i="6"/>
  <c r="M21" i="6"/>
  <c r="M3" i="6"/>
  <c r="M11" i="6"/>
  <c r="M7" i="6"/>
  <c r="M10" i="6"/>
  <c r="M13" i="6"/>
  <c r="M16" i="6"/>
  <c r="M19" i="6"/>
  <c r="M22" i="6"/>
  <c r="M4" i="6"/>
  <c r="M8" i="6"/>
  <c r="M14" i="6"/>
  <c r="M17" i="6"/>
  <c r="M20" i="6"/>
  <c r="M23" i="6"/>
  <c r="M5" i="6"/>
  <c r="D8" i="1"/>
  <c r="C2" i="5" s="1"/>
  <c r="N6" i="6"/>
  <c r="N9" i="6"/>
  <c r="N12" i="6"/>
  <c r="N15" i="6"/>
  <c r="N18" i="6"/>
  <c r="N21" i="6"/>
  <c r="N7" i="6"/>
  <c r="N10" i="6"/>
  <c r="N13" i="6"/>
  <c r="N16" i="6"/>
  <c r="N19" i="6"/>
  <c r="N22" i="6"/>
  <c r="N8" i="6"/>
  <c r="N11" i="6"/>
  <c r="N17" i="6"/>
  <c r="N20" i="6"/>
  <c r="N23" i="6"/>
  <c r="N3" i="6"/>
  <c r="N14" i="6"/>
  <c r="N4" i="6"/>
  <c r="N5" i="6"/>
  <c r="K3" i="6"/>
  <c r="K6" i="6"/>
  <c r="K9" i="6"/>
  <c r="K12" i="6"/>
  <c r="K15" i="6"/>
  <c r="K18" i="6"/>
  <c r="K21" i="6"/>
  <c r="K7" i="6"/>
  <c r="K10" i="6"/>
  <c r="K13" i="6"/>
  <c r="K16" i="6"/>
  <c r="K19" i="6"/>
  <c r="K22" i="6"/>
  <c r="K8" i="6"/>
  <c r="K11" i="6"/>
  <c r="K14" i="6"/>
  <c r="K17" i="6"/>
  <c r="K20" i="6"/>
  <c r="K23" i="6"/>
  <c r="K4" i="6"/>
  <c r="K5" i="6"/>
  <c r="J3" i="6"/>
  <c r="J15" i="6"/>
  <c r="J4" i="6"/>
  <c r="J16" i="6"/>
  <c r="J5" i="6"/>
  <c r="J17" i="6"/>
  <c r="J6" i="6"/>
  <c r="J18" i="6"/>
  <c r="J7" i="6"/>
  <c r="J19" i="6"/>
  <c r="J10" i="6"/>
  <c r="J22" i="6"/>
  <c r="J11" i="6"/>
  <c r="J23" i="6"/>
  <c r="J8" i="6"/>
  <c r="J20" i="6"/>
  <c r="J9" i="6"/>
  <c r="J21" i="6"/>
  <c r="J12" i="6"/>
  <c r="J13" i="6"/>
  <c r="J14" i="6"/>
  <c r="B4" i="5"/>
</calcChain>
</file>

<file path=xl/sharedStrings.xml><?xml version="1.0" encoding="utf-8"?>
<sst xmlns="http://schemas.openxmlformats.org/spreadsheetml/2006/main" count="143" uniqueCount="60">
  <si>
    <t>Table 1</t>
  </si>
  <si>
    <t>Loading</t>
  </si>
  <si>
    <t>Cypher</t>
  </si>
  <si>
    <t>Virtuoso</t>
  </si>
  <si>
    <t>Notes</t>
  </si>
  <si>
    <t>Triples</t>
  </si>
  <si>
    <t>Including onto files</t>
  </si>
  <si>
    <t>Cypher Nodes</t>
  </si>
  <si>
    <t>Cypher Relations</t>
  </si>
  <si>
    <t>triples/entity</t>
  </si>
  <si>
    <t>Conversion, TDB Load</t>
  </si>
  <si>
    <t>s</t>
  </si>
  <si>
    <t>Conversion rdf2neo</t>
  </si>
  <si>
    <t>Total Loading time</t>
  </si>
  <si>
    <t>cnt</t>
  </si>
  <si>
    <t>ms</t>
  </si>
  <si>
    <t>cntType</t>
  </si>
  <si>
    <t>cntRel</t>
  </si>
  <si>
    <t>cntRelType</t>
  </si>
  <si>
    <t>sel</t>
  </si>
  <si>
    <t>join</t>
  </si>
  <si>
    <t>joinRel</t>
  </si>
  <si>
    <t>joinFilter</t>
  </si>
  <si>
    <t>joinRe</t>
  </si>
  <si>
    <t>joinReif</t>
  </si>
  <si>
    <t>varPathC</t>
  </si>
  <si>
    <t>varPath</t>
  </si>
  <si>
    <t>2union</t>
  </si>
  <si>
    <t>2union1Nest</t>
  </si>
  <si>
    <t>pway</t>
  </si>
  <si>
    <t>grp</t>
  </si>
  <si>
    <t>grpAg</t>
  </si>
  <si>
    <t>mulGrpAg</t>
  </si>
  <si>
    <t>nestAg</t>
  </si>
  <si>
    <t>exist</t>
  </si>
  <si>
    <t>existAg</t>
  </si>
  <si>
    <t>Dataset</t>
  </si>
  <si>
    <t>Biopax</t>
  </si>
  <si>
    <t>Arabidopsis</t>
  </si>
  <si>
    <t>Wheat</t>
  </si>
  <si>
    <t>Query</t>
  </si>
  <si>
    <t>virt/ara</t>
  </si>
  <si>
    <t>virt/wheat</t>
  </si>
  <si>
    <t>virt/bpax</t>
  </si>
  <si>
    <t>neo4j/bpax</t>
  </si>
  <si>
    <t>neo4j/ara</t>
  </si>
  <si>
    <t>neo4j/wheat</t>
  </si>
  <si>
    <t>neo4j</t>
  </si>
  <si>
    <t>X: Triples</t>
  </si>
  <si>
    <t>Y: Load time (min)</t>
  </si>
  <si>
    <t>Times in ms</t>
  </si>
  <si>
    <t>Average</t>
  </si>
  <si>
    <t>Average, incl cnt*</t>
  </si>
  <si>
    <t>avg</t>
  </si>
  <si>
    <t>Fuseki 3.14</t>
  </si>
  <si>
    <t>Virtuoso (SWAT4HCLS) version</t>
  </si>
  <si>
    <t>Cypher (SWAT4HCLS)</t>
  </si>
  <si>
    <t>Dell XPS 15 i9 32GB Ram - Default configurations</t>
  </si>
  <si>
    <t>Cypher - Old set</t>
  </si>
  <si>
    <t>Cypher - New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</si>
</sst>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"/>
    <numFmt numFmtId="166" formatCode="0.00000"/>
    <numFmt numFmtId="167" formatCode="0.000"/>
  </numFmts>
  <fonts count="7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rgb="FFFFFFFF"/>
      <name val="Helvetica Neue"/>
      <family val="2"/>
    </font>
    <font>
      <sz val="10"/>
      <color rgb="FFFFFFFF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3700"/>
        <bgColor indexed="64"/>
      </patternFill>
    </fill>
    <fill>
      <patternFill patternType="solid">
        <fgColor rgb="FF007CF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3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" fontId="0" fillId="0" borderId="6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1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7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6" xfId="0" applyFont="1" applyBorder="1" applyAlignment="1">
      <alignment vertical="top" wrapText="1"/>
    </xf>
    <xf numFmtId="3" fontId="0" fillId="0" borderId="0" xfId="0" applyNumberFormat="1" applyFont="1" applyAlignment="1">
      <alignment vertical="top" wrapText="1"/>
    </xf>
    <xf numFmtId="4" fontId="0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5" fillId="5" borderId="8" xfId="0" applyFont="1" applyFill="1" applyBorder="1" applyAlignment="1">
      <alignment vertical="top" wrapText="1"/>
    </xf>
    <xf numFmtId="0" fontId="5" fillId="4" borderId="8" xfId="0" applyFont="1" applyFill="1" applyBorder="1" applyAlignment="1">
      <alignment vertical="top" wrapText="1"/>
    </xf>
    <xf numFmtId="4" fontId="6" fillId="5" borderId="8" xfId="0" applyNumberFormat="1" applyFont="1" applyFill="1" applyBorder="1" applyAlignment="1">
      <alignment vertical="top" wrapText="1"/>
    </xf>
    <xf numFmtId="4" fontId="6" fillId="4" borderId="8" xfId="0" applyNumberFormat="1" applyFont="1" applyFill="1" applyBorder="1" applyAlignment="1">
      <alignment vertical="top" wrapText="1"/>
    </xf>
    <xf numFmtId="4" fontId="0" fillId="0" borderId="9" xfId="0" applyNumberFormat="1" applyFont="1" applyBorder="1" applyAlignment="1">
      <alignment vertical="top" wrapText="1"/>
    </xf>
    <xf numFmtId="3" fontId="0" fillId="0" borderId="9" xfId="0" applyNumberFormat="1" applyFont="1" applyBorder="1" applyAlignment="1">
      <alignment vertical="top" wrapText="1"/>
    </xf>
    <xf numFmtId="3" fontId="0" fillId="0" borderId="10" xfId="0" applyNumberFormat="1" applyFont="1" applyBorder="1" applyAlignment="1">
      <alignment vertical="top" wrapText="1"/>
    </xf>
    <xf numFmtId="164" fontId="0" fillId="6" borderId="7" xfId="0" applyNumberFormat="1" applyFont="1" applyFill="1" applyBorder="1" applyAlignment="1">
      <alignment vertical="top" wrapText="1"/>
    </xf>
    <xf numFmtId="2" fontId="0" fillId="6" borderId="7" xfId="0" applyNumberFormat="1" applyFont="1" applyFill="1" applyBorder="1" applyAlignment="1">
      <alignment vertical="top" wrapText="1"/>
    </xf>
    <xf numFmtId="1" fontId="0" fillId="6" borderId="7" xfId="0" applyNumberFormat="1" applyFont="1" applyFill="1" applyBorder="1" applyAlignment="1">
      <alignment vertical="top" wrapText="1"/>
    </xf>
    <xf numFmtId="0" fontId="0" fillId="6" borderId="7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6" borderId="11" xfId="0" applyNumberFormat="1" applyFont="1" applyFill="1" applyBorder="1" applyAlignment="1">
      <alignment horizontal="center" vertical="top" wrapText="1"/>
    </xf>
    <xf numFmtId="3" fontId="0" fillId="7" borderId="6" xfId="0" applyNumberFormat="1" applyFont="1" applyFill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3" fontId="0" fillId="8" borderId="6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432FF"/>
      <color rgb="FFFFFFFF"/>
      <color rgb="FFF0EEF1"/>
      <color rgb="FFD5D4D4"/>
      <color rgb="FFE0E0E0"/>
      <color rgb="FFE7E5E8"/>
      <color rgb="FF007CFE"/>
      <color rgb="FFFF3700"/>
      <color rgb="FFFF5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'Load Chart'!$C$1</c:f>
              <c:strCache>
                <c:ptCount val="1"/>
                <c:pt idx="0">
                  <c:v>neo4j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bpax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354-2B47-BEF9-F5C9E9D26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354-2B47-BEF9-F5C9E9D26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354-2B47-BEF9-F5C9E9D26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 Chart'!$B$2:$B$4</c:f>
              <c:numCache>
                <c:formatCode>#,##0</c:formatCode>
                <c:ptCount val="3"/>
                <c:pt idx="0">
                  <c:v>1.89995</c:v>
                </c:pt>
                <c:pt idx="1">
                  <c:v>16.851234999999999</c:v>
                </c:pt>
                <c:pt idx="2">
                  <c:v>44.662455999999999</c:v>
                </c:pt>
              </c:numCache>
            </c:numRef>
          </c:xVal>
          <c:yVal>
            <c:numRef>
              <c:f>'Load Chart'!$C$2:$C$4</c:f>
              <c:numCache>
                <c:formatCode>#,##0.00</c:formatCode>
                <c:ptCount val="3"/>
                <c:pt idx="0">
                  <c:v>4.1494999999999997</c:v>
                </c:pt>
                <c:pt idx="1">
                  <c:v>19.2745</c:v>
                </c:pt>
                <c:pt idx="2">
                  <c:v>33.329666666666668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2-0640-8843-591971A589CF}"/>
            </c:ext>
          </c:extLst>
        </c:ser>
        <c:ser>
          <c:idx val="2"/>
          <c:order val="1"/>
          <c:tx>
            <c:strRef>
              <c:f>'Load Chart'!$D$1</c:f>
              <c:strCache>
                <c:ptCount val="1"/>
                <c:pt idx="0">
                  <c:v>Virtuoso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bpax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354-2B47-BEF9-F5C9E9D26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354-2B47-BEF9-F5C9E9D26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354-2B47-BEF9-F5C9E9D26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 Chart'!$B$2:$B$4</c:f>
              <c:numCache>
                <c:formatCode>#,##0</c:formatCode>
                <c:ptCount val="3"/>
                <c:pt idx="0">
                  <c:v>1.89995</c:v>
                </c:pt>
                <c:pt idx="1">
                  <c:v>16.851234999999999</c:v>
                </c:pt>
                <c:pt idx="2">
                  <c:v>44.662455999999999</c:v>
                </c:pt>
              </c:numCache>
            </c:numRef>
          </c:xVal>
          <c:yVal>
            <c:numRef>
              <c:f>'Load Chart'!$D$2:$D$4</c:f>
              <c:numCache>
                <c:formatCode>#,##0.00</c:formatCode>
                <c:ptCount val="3"/>
                <c:pt idx="0">
                  <c:v>0.6</c:v>
                </c:pt>
                <c:pt idx="1">
                  <c:v>5.85</c:v>
                </c:pt>
                <c:pt idx="2">
                  <c:v>8.3211833333333338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B62-0640-8843-591971A5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100304"/>
        <c:axId val="966097072"/>
      </c:scatterChart>
      <c:valAx>
        <c:axId val="9661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097072"/>
        <c:crosses val="autoZero"/>
        <c:crossBetween val="midCat"/>
      </c:valAx>
      <c:valAx>
        <c:axId val="966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10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Chart'!$B$2</c:f>
              <c:strCache>
                <c:ptCount val="1"/>
                <c:pt idx="0">
                  <c:v>neo4j/bpax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Chart'!$B$3:$B$23</c:f>
              <c:numCache>
                <c:formatCode>#,##0.00</c:formatCode>
                <c:ptCount val="21"/>
                <c:pt idx="0">
                  <c:v>0.96521699999999999</c:v>
                </c:pt>
                <c:pt idx="1">
                  <c:v>2.9639639999999998</c:v>
                </c:pt>
                <c:pt idx="2">
                  <c:v>0.98958299999999999</c:v>
                </c:pt>
                <c:pt idx="3">
                  <c:v>3.9428570000000001</c:v>
                </c:pt>
                <c:pt idx="4">
                  <c:v>1.034483</c:v>
                </c:pt>
                <c:pt idx="5">
                  <c:v>1.180952</c:v>
                </c:pt>
                <c:pt idx="6">
                  <c:v>2.3235290000000002</c:v>
                </c:pt>
                <c:pt idx="7">
                  <c:v>8.0707070000000005</c:v>
                </c:pt>
                <c:pt idx="8">
                  <c:v>7.1666670000000003</c:v>
                </c:pt>
                <c:pt idx="9">
                  <c:v>12.309278000000001</c:v>
                </c:pt>
                <c:pt idx="10">
                  <c:v>6.4343430000000001</c:v>
                </c:pt>
                <c:pt idx="11">
                  <c:v>14.75</c:v>
                </c:pt>
                <c:pt idx="12">
                  <c:v>6</c:v>
                </c:pt>
                <c:pt idx="13">
                  <c:v>12.845361</c:v>
                </c:pt>
                <c:pt idx="14">
                  <c:v>4.6170210000000003</c:v>
                </c:pt>
                <c:pt idx="15">
                  <c:v>9.1326529999999995</c:v>
                </c:pt>
                <c:pt idx="16">
                  <c:v>10.009524000000001</c:v>
                </c:pt>
                <c:pt idx="17">
                  <c:v>1077.197674</c:v>
                </c:pt>
                <c:pt idx="18">
                  <c:v>9.71875</c:v>
                </c:pt>
                <c:pt idx="19">
                  <c:v>14.180952</c:v>
                </c:pt>
                <c:pt idx="20">
                  <c:v>20.096774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1-2141-8FF2-C137D637097E}"/>
            </c:ext>
          </c:extLst>
        </c:ser>
        <c:ser>
          <c:idx val="1"/>
          <c:order val="1"/>
          <c:tx>
            <c:strRef>
              <c:f>'Performance Chart'!$C$2</c:f>
              <c:strCache>
                <c:ptCount val="1"/>
                <c:pt idx="0">
                  <c:v>virt/bpax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Chart'!$C$3:$C$23</c:f>
              <c:numCache>
                <c:formatCode>#,##0.00</c:formatCode>
                <c:ptCount val="21"/>
                <c:pt idx="0">
                  <c:v>635.39655200000004</c:v>
                </c:pt>
                <c:pt idx="1">
                  <c:v>2.7523810000000002</c:v>
                </c:pt>
                <c:pt idx="2">
                  <c:v>65.495050000000006</c:v>
                </c:pt>
                <c:pt idx="3">
                  <c:v>34.888888999999999</c:v>
                </c:pt>
                <c:pt idx="4">
                  <c:v>13.113402000000001</c:v>
                </c:pt>
                <c:pt idx="5">
                  <c:v>9.0178569999999993</c:v>
                </c:pt>
                <c:pt idx="6">
                  <c:v>13.273585000000001</c:v>
                </c:pt>
                <c:pt idx="7">
                  <c:v>12.103774</c:v>
                </c:pt>
                <c:pt idx="8">
                  <c:v>10.872548999999999</c:v>
                </c:pt>
                <c:pt idx="9">
                  <c:v>354.23636399999998</c:v>
                </c:pt>
                <c:pt idx="10">
                  <c:v>27.292452999999998</c:v>
                </c:pt>
                <c:pt idx="11">
                  <c:v>101.359551</c:v>
                </c:pt>
                <c:pt idx="12">
                  <c:v>12.244444</c:v>
                </c:pt>
                <c:pt idx="13">
                  <c:v>11.572917</c:v>
                </c:pt>
                <c:pt idx="14">
                  <c:v>37.576923000000001</c:v>
                </c:pt>
                <c:pt idx="15">
                  <c:v>21.574256999999999</c:v>
                </c:pt>
                <c:pt idx="16">
                  <c:v>27.890243999999999</c:v>
                </c:pt>
                <c:pt idx="17">
                  <c:v>63.888888999999999</c:v>
                </c:pt>
                <c:pt idx="18">
                  <c:v>23.043956000000001</c:v>
                </c:pt>
                <c:pt idx="19">
                  <c:v>33.606060999999997</c:v>
                </c:pt>
                <c:pt idx="20">
                  <c:v>54.091836999999998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1-2141-8FF2-C137D637097E}"/>
            </c:ext>
          </c:extLst>
        </c:ser>
        <c:ser>
          <c:idx val="2"/>
          <c:order val="2"/>
          <c:tx>
            <c:strRef>
              <c:f>'Performance Chart'!$D$2</c:f>
              <c:strCache>
                <c:ptCount val="1"/>
                <c:pt idx="0">
                  <c:v>neo4j/ara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Chart'!$D$3:$D$23</c:f>
              <c:numCache>
                <c:formatCode>#,##0.00</c:formatCode>
                <c:ptCount val="21"/>
                <c:pt idx="0">
                  <c:v>0.47169800000000001</c:v>
                </c:pt>
                <c:pt idx="1">
                  <c:v>5.7818180000000003</c:v>
                </c:pt>
                <c:pt idx="2">
                  <c:v>0.36274499999999998</c:v>
                </c:pt>
                <c:pt idx="3">
                  <c:v>6.8738739999999998</c:v>
                </c:pt>
                <c:pt idx="4">
                  <c:v>0.76087000000000005</c:v>
                </c:pt>
                <c:pt idx="5">
                  <c:v>1.448</c:v>
                </c:pt>
                <c:pt idx="6">
                  <c:v>1.8658539999999999</c:v>
                </c:pt>
                <c:pt idx="7">
                  <c:v>8.7522120000000001</c:v>
                </c:pt>
                <c:pt idx="8">
                  <c:v>5.8192769999999996</c:v>
                </c:pt>
                <c:pt idx="9">
                  <c:v>491.942857</c:v>
                </c:pt>
                <c:pt idx="10">
                  <c:v>1.8921570000000001</c:v>
                </c:pt>
                <c:pt idx="11">
                  <c:v>7.5833329999999997</c:v>
                </c:pt>
                <c:pt idx="12">
                  <c:v>10.340206</c:v>
                </c:pt>
                <c:pt idx="13">
                  <c:v>44.315789000000002</c:v>
                </c:pt>
                <c:pt idx="14">
                  <c:v>11.361905</c:v>
                </c:pt>
                <c:pt idx="15">
                  <c:v>13.53012</c:v>
                </c:pt>
                <c:pt idx="16">
                  <c:v>19.221239000000001</c:v>
                </c:pt>
                <c:pt idx="17">
                  <c:v>753.010989</c:v>
                </c:pt>
                <c:pt idx="18">
                  <c:v>20.428571000000002</c:v>
                </c:pt>
                <c:pt idx="19">
                  <c:v>21.775281</c:v>
                </c:pt>
                <c:pt idx="20">
                  <c:v>25.355768999999999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1-2141-8FF2-C137D637097E}"/>
            </c:ext>
          </c:extLst>
        </c:ser>
        <c:ser>
          <c:idx val="3"/>
          <c:order val="3"/>
          <c:tx>
            <c:strRef>
              <c:f>'Performance Chart'!$E$2</c:f>
              <c:strCache>
                <c:ptCount val="1"/>
                <c:pt idx="0">
                  <c:v>virt/ara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Chart'!$E$3:$E$23</c:f>
              <c:numCache>
                <c:formatCode>#,##0.00</c:formatCode>
                <c:ptCount val="21"/>
                <c:pt idx="0">
                  <c:v>5657.0833329999996</c:v>
                </c:pt>
                <c:pt idx="1">
                  <c:v>14.739129999999999</c:v>
                </c:pt>
                <c:pt idx="2">
                  <c:v>525.22881400000006</c:v>
                </c:pt>
                <c:pt idx="3">
                  <c:v>75.115043999999997</c:v>
                </c:pt>
                <c:pt idx="4">
                  <c:v>5.1495329999999999</c:v>
                </c:pt>
                <c:pt idx="5">
                  <c:v>9.5454550000000005</c:v>
                </c:pt>
                <c:pt idx="6">
                  <c:v>27.116667</c:v>
                </c:pt>
                <c:pt idx="7">
                  <c:v>10.641304</c:v>
                </c:pt>
                <c:pt idx="8">
                  <c:v>11.558824</c:v>
                </c:pt>
                <c:pt idx="9">
                  <c:v>56.190083000000001</c:v>
                </c:pt>
                <c:pt idx="10">
                  <c:v>24.934578999999999</c:v>
                </c:pt>
                <c:pt idx="11">
                  <c:v>18.756757</c:v>
                </c:pt>
                <c:pt idx="12">
                  <c:v>14.120879</c:v>
                </c:pt>
                <c:pt idx="13">
                  <c:v>12.936842</c:v>
                </c:pt>
                <c:pt idx="14">
                  <c:v>39.484211000000002</c:v>
                </c:pt>
                <c:pt idx="15">
                  <c:v>29.058824000000001</c:v>
                </c:pt>
                <c:pt idx="16">
                  <c:v>29.875</c:v>
                </c:pt>
                <c:pt idx="17">
                  <c:v>83.141176000000002</c:v>
                </c:pt>
                <c:pt idx="18">
                  <c:v>27.145833</c:v>
                </c:pt>
                <c:pt idx="19">
                  <c:v>42.930233000000001</c:v>
                </c:pt>
                <c:pt idx="20">
                  <c:v>58.055556000000003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1-2141-8FF2-C137D637097E}"/>
            </c:ext>
          </c:extLst>
        </c:ser>
        <c:ser>
          <c:idx val="4"/>
          <c:order val="4"/>
          <c:tx>
            <c:strRef>
              <c:f>'Performance Chart'!$F$2</c:f>
              <c:strCache>
                <c:ptCount val="1"/>
                <c:pt idx="0">
                  <c:v>neo4j/wheat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Chart'!$F$3:$F$23</c:f>
              <c:numCache>
                <c:formatCode>#,##0.00</c:formatCode>
                <c:ptCount val="21"/>
                <c:pt idx="0">
                  <c:v>0.70454499999999998</c:v>
                </c:pt>
                <c:pt idx="1">
                  <c:v>6.5729170000000003</c:v>
                </c:pt>
                <c:pt idx="2">
                  <c:v>0.655914</c:v>
                </c:pt>
                <c:pt idx="3">
                  <c:v>8</c:v>
                </c:pt>
                <c:pt idx="4">
                  <c:v>1.605769</c:v>
                </c:pt>
                <c:pt idx="5">
                  <c:v>1.535088</c:v>
                </c:pt>
                <c:pt idx="6">
                  <c:v>4.68</c:v>
                </c:pt>
                <c:pt idx="7">
                  <c:v>9.4180329999999994</c:v>
                </c:pt>
                <c:pt idx="8">
                  <c:v>5.9545450000000004</c:v>
                </c:pt>
                <c:pt idx="9">
                  <c:v>14.741935</c:v>
                </c:pt>
                <c:pt idx="10">
                  <c:v>1.81</c:v>
                </c:pt>
                <c:pt idx="11">
                  <c:v>4.0416670000000003</c:v>
                </c:pt>
                <c:pt idx="12">
                  <c:v>12.25</c:v>
                </c:pt>
                <c:pt idx="13">
                  <c:v>41.304761999999997</c:v>
                </c:pt>
                <c:pt idx="14">
                  <c:v>8.3406590000000005</c:v>
                </c:pt>
                <c:pt idx="15">
                  <c:v>14.344086000000001</c:v>
                </c:pt>
                <c:pt idx="16">
                  <c:v>18.600000000000001</c:v>
                </c:pt>
                <c:pt idx="17">
                  <c:v>780.01851899999997</c:v>
                </c:pt>
                <c:pt idx="18">
                  <c:v>19.745097999999999</c:v>
                </c:pt>
                <c:pt idx="19">
                  <c:v>19.142856999999999</c:v>
                </c:pt>
                <c:pt idx="20">
                  <c:v>36.047618999999997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1-2141-8FF2-C137D637097E}"/>
            </c:ext>
          </c:extLst>
        </c:ser>
        <c:ser>
          <c:idx val="5"/>
          <c:order val="5"/>
          <c:tx>
            <c:strRef>
              <c:f>'Performance Chart'!$G$2</c:f>
              <c:strCache>
                <c:ptCount val="1"/>
                <c:pt idx="0">
                  <c:v>virt/wheat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Chart'!$G$3:$G$23</c:f>
              <c:numCache>
                <c:formatCode>#,##0.00</c:formatCode>
                <c:ptCount val="21"/>
                <c:pt idx="0">
                  <c:v>13882.068375999999</c:v>
                </c:pt>
                <c:pt idx="1">
                  <c:v>4.5</c:v>
                </c:pt>
                <c:pt idx="2">
                  <c:v>1339.1</c:v>
                </c:pt>
                <c:pt idx="3">
                  <c:v>96.096153999999999</c:v>
                </c:pt>
                <c:pt idx="4">
                  <c:v>6.6354170000000003</c:v>
                </c:pt>
                <c:pt idx="5">
                  <c:v>8.4952380000000005</c:v>
                </c:pt>
                <c:pt idx="6">
                  <c:v>36.216495000000002</c:v>
                </c:pt>
                <c:pt idx="7">
                  <c:v>9.9</c:v>
                </c:pt>
                <c:pt idx="8">
                  <c:v>9.9529409999999991</c:v>
                </c:pt>
                <c:pt idx="9">
                  <c:v>48.666666999999997</c:v>
                </c:pt>
                <c:pt idx="10">
                  <c:v>25.133333</c:v>
                </c:pt>
                <c:pt idx="11">
                  <c:v>33.189473999999997</c:v>
                </c:pt>
                <c:pt idx="12">
                  <c:v>18.585366</c:v>
                </c:pt>
                <c:pt idx="13">
                  <c:v>11.444444000000001</c:v>
                </c:pt>
                <c:pt idx="14">
                  <c:v>34.083333000000003</c:v>
                </c:pt>
                <c:pt idx="15">
                  <c:v>22.330579</c:v>
                </c:pt>
                <c:pt idx="16">
                  <c:v>26.28866</c:v>
                </c:pt>
                <c:pt idx="17">
                  <c:v>48.085470000000001</c:v>
                </c:pt>
                <c:pt idx="18">
                  <c:v>23.509091000000002</c:v>
                </c:pt>
                <c:pt idx="19">
                  <c:v>28.373736999999998</c:v>
                </c:pt>
                <c:pt idx="20">
                  <c:v>74.117647000000005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1-2141-8FF2-C137D63709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catAx>
        <c:axId val="96657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Execution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Chart'!$B$2</c:f>
              <c:strCache>
                <c:ptCount val="1"/>
                <c:pt idx="0">
                  <c:v>neo4j/bpax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Chart'!$B$3:$B$23</c:f>
              <c:numCache>
                <c:formatCode>#,##0.00</c:formatCode>
                <c:ptCount val="21"/>
                <c:pt idx="0">
                  <c:v>0.96521699999999999</c:v>
                </c:pt>
                <c:pt idx="1">
                  <c:v>2.9639639999999998</c:v>
                </c:pt>
                <c:pt idx="2">
                  <c:v>0.98958299999999999</c:v>
                </c:pt>
                <c:pt idx="3">
                  <c:v>3.9428570000000001</c:v>
                </c:pt>
                <c:pt idx="4">
                  <c:v>1.034483</c:v>
                </c:pt>
                <c:pt idx="5">
                  <c:v>1.180952</c:v>
                </c:pt>
                <c:pt idx="6">
                  <c:v>2.3235290000000002</c:v>
                </c:pt>
                <c:pt idx="7">
                  <c:v>8.0707070000000005</c:v>
                </c:pt>
                <c:pt idx="8">
                  <c:v>7.1666670000000003</c:v>
                </c:pt>
                <c:pt idx="9">
                  <c:v>12.309278000000001</c:v>
                </c:pt>
                <c:pt idx="10">
                  <c:v>6.4343430000000001</c:v>
                </c:pt>
                <c:pt idx="11">
                  <c:v>14.75</c:v>
                </c:pt>
                <c:pt idx="12">
                  <c:v>6</c:v>
                </c:pt>
                <c:pt idx="13">
                  <c:v>12.845361</c:v>
                </c:pt>
                <c:pt idx="14">
                  <c:v>4.6170210000000003</c:v>
                </c:pt>
                <c:pt idx="15">
                  <c:v>9.1326529999999995</c:v>
                </c:pt>
                <c:pt idx="16">
                  <c:v>10.009524000000001</c:v>
                </c:pt>
                <c:pt idx="17">
                  <c:v>1077.197674</c:v>
                </c:pt>
                <c:pt idx="18">
                  <c:v>9.71875</c:v>
                </c:pt>
                <c:pt idx="19">
                  <c:v>14.180952</c:v>
                </c:pt>
                <c:pt idx="20">
                  <c:v>20.096774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A-A143-B09E-676C69EEC8E7}"/>
            </c:ext>
          </c:extLst>
        </c:ser>
        <c:ser>
          <c:idx val="1"/>
          <c:order val="1"/>
          <c:tx>
            <c:strRef>
              <c:f>'Performance Chart'!$C$2</c:f>
              <c:strCache>
                <c:ptCount val="1"/>
                <c:pt idx="0">
                  <c:v>virt/bpax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Chart'!$C$3:$C$23</c:f>
              <c:numCache>
                <c:formatCode>#,##0.00</c:formatCode>
                <c:ptCount val="21"/>
                <c:pt idx="0">
                  <c:v>635.39655200000004</c:v>
                </c:pt>
                <c:pt idx="1">
                  <c:v>2.7523810000000002</c:v>
                </c:pt>
                <c:pt idx="2">
                  <c:v>65.495050000000006</c:v>
                </c:pt>
                <c:pt idx="3">
                  <c:v>34.888888999999999</c:v>
                </c:pt>
                <c:pt idx="4">
                  <c:v>13.113402000000001</c:v>
                </c:pt>
                <c:pt idx="5">
                  <c:v>9.0178569999999993</c:v>
                </c:pt>
                <c:pt idx="6">
                  <c:v>13.273585000000001</c:v>
                </c:pt>
                <c:pt idx="7">
                  <c:v>12.103774</c:v>
                </c:pt>
                <c:pt idx="8">
                  <c:v>10.872548999999999</c:v>
                </c:pt>
                <c:pt idx="9">
                  <c:v>354.23636399999998</c:v>
                </c:pt>
                <c:pt idx="10">
                  <c:v>27.292452999999998</c:v>
                </c:pt>
                <c:pt idx="11">
                  <c:v>101.359551</c:v>
                </c:pt>
                <c:pt idx="12">
                  <c:v>12.244444</c:v>
                </c:pt>
                <c:pt idx="13">
                  <c:v>11.572917</c:v>
                </c:pt>
                <c:pt idx="14">
                  <c:v>37.576923000000001</c:v>
                </c:pt>
                <c:pt idx="15">
                  <c:v>21.574256999999999</c:v>
                </c:pt>
                <c:pt idx="16">
                  <c:v>27.890243999999999</c:v>
                </c:pt>
                <c:pt idx="17">
                  <c:v>63.888888999999999</c:v>
                </c:pt>
                <c:pt idx="18">
                  <c:v>23.043956000000001</c:v>
                </c:pt>
                <c:pt idx="19">
                  <c:v>33.606060999999997</c:v>
                </c:pt>
                <c:pt idx="20">
                  <c:v>54.091836999999998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A-A143-B09E-676C69EEC8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Chart'!$I$2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Chart'!$I$3:$I$23</c:f>
              <c:numCache>
                <c:formatCode>#,##0.00</c:formatCode>
                <c:ptCount val="21"/>
                <c:pt idx="0">
                  <c:v>71.592274588235298</c:v>
                </c:pt>
                <c:pt idx="1">
                  <c:v>71.592274588235298</c:v>
                </c:pt>
                <c:pt idx="2">
                  <c:v>71.592274588235298</c:v>
                </c:pt>
                <c:pt idx="3">
                  <c:v>71.592274588235298</c:v>
                </c:pt>
                <c:pt idx="4">
                  <c:v>71.592274588235298</c:v>
                </c:pt>
                <c:pt idx="5">
                  <c:v>71.592274588235298</c:v>
                </c:pt>
                <c:pt idx="6">
                  <c:v>71.592274588235298</c:v>
                </c:pt>
                <c:pt idx="7">
                  <c:v>71.592274588235298</c:v>
                </c:pt>
                <c:pt idx="8">
                  <c:v>71.592274588235298</c:v>
                </c:pt>
                <c:pt idx="9">
                  <c:v>71.592274588235298</c:v>
                </c:pt>
                <c:pt idx="10">
                  <c:v>71.592274588235298</c:v>
                </c:pt>
                <c:pt idx="11">
                  <c:v>71.592274588235298</c:v>
                </c:pt>
                <c:pt idx="12">
                  <c:v>71.592274588235298</c:v>
                </c:pt>
                <c:pt idx="13">
                  <c:v>71.592274588235298</c:v>
                </c:pt>
                <c:pt idx="14">
                  <c:v>71.592274588235298</c:v>
                </c:pt>
                <c:pt idx="15">
                  <c:v>71.592274588235298</c:v>
                </c:pt>
                <c:pt idx="16">
                  <c:v>71.592274588235298</c:v>
                </c:pt>
                <c:pt idx="17">
                  <c:v>71.592274588235298</c:v>
                </c:pt>
                <c:pt idx="18">
                  <c:v>71.592274588235298</c:v>
                </c:pt>
                <c:pt idx="19">
                  <c:v>71.592274588235298</c:v>
                </c:pt>
                <c:pt idx="20">
                  <c:v>71.592274588235298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06-C34C-A534-4AC3F93A89F9}"/>
            </c:ext>
          </c:extLst>
        </c:ser>
        <c:ser>
          <c:idx val="3"/>
          <c:order val="3"/>
          <c:tx>
            <c:strRef>
              <c:f>'Performance Chart'!$J$2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Chart'!$J$3:$J$23</c:f>
              <c:numCache>
                <c:formatCode>#,##0.00</c:formatCode>
                <c:ptCount val="21"/>
                <c:pt idx="0">
                  <c:v>48.63288605882353</c:v>
                </c:pt>
                <c:pt idx="1">
                  <c:v>48.63288605882353</c:v>
                </c:pt>
                <c:pt idx="2">
                  <c:v>48.63288605882353</c:v>
                </c:pt>
                <c:pt idx="3">
                  <c:v>48.63288605882353</c:v>
                </c:pt>
                <c:pt idx="4">
                  <c:v>48.63288605882353</c:v>
                </c:pt>
                <c:pt idx="5">
                  <c:v>48.63288605882353</c:v>
                </c:pt>
                <c:pt idx="6">
                  <c:v>48.63288605882353</c:v>
                </c:pt>
                <c:pt idx="7">
                  <c:v>48.63288605882353</c:v>
                </c:pt>
                <c:pt idx="8">
                  <c:v>48.63288605882353</c:v>
                </c:pt>
                <c:pt idx="9">
                  <c:v>48.63288605882353</c:v>
                </c:pt>
                <c:pt idx="10">
                  <c:v>48.63288605882353</c:v>
                </c:pt>
                <c:pt idx="11">
                  <c:v>48.63288605882353</c:v>
                </c:pt>
                <c:pt idx="12">
                  <c:v>48.63288605882353</c:v>
                </c:pt>
                <c:pt idx="13">
                  <c:v>48.63288605882353</c:v>
                </c:pt>
                <c:pt idx="14">
                  <c:v>48.63288605882353</c:v>
                </c:pt>
                <c:pt idx="15">
                  <c:v>48.63288605882353</c:v>
                </c:pt>
                <c:pt idx="16">
                  <c:v>48.63288605882353</c:v>
                </c:pt>
                <c:pt idx="17">
                  <c:v>48.63288605882353</c:v>
                </c:pt>
                <c:pt idx="18">
                  <c:v>48.63288605882353</c:v>
                </c:pt>
                <c:pt idx="19">
                  <c:v>48.63288605882353</c:v>
                </c:pt>
                <c:pt idx="20">
                  <c:v>48.63288605882353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06-C34C-A534-4AC3F93A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Chart'!$D$2</c:f>
              <c:strCache>
                <c:ptCount val="1"/>
                <c:pt idx="0">
                  <c:v>neo4j/ara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Chart'!$D$3:$D$23</c:f>
              <c:numCache>
                <c:formatCode>#,##0.00</c:formatCode>
                <c:ptCount val="21"/>
                <c:pt idx="0">
                  <c:v>0.47169800000000001</c:v>
                </c:pt>
                <c:pt idx="1">
                  <c:v>5.7818180000000003</c:v>
                </c:pt>
                <c:pt idx="2">
                  <c:v>0.36274499999999998</c:v>
                </c:pt>
                <c:pt idx="3">
                  <c:v>6.8738739999999998</c:v>
                </c:pt>
                <c:pt idx="4">
                  <c:v>0.76087000000000005</c:v>
                </c:pt>
                <c:pt idx="5">
                  <c:v>1.448</c:v>
                </c:pt>
                <c:pt idx="6">
                  <c:v>1.8658539999999999</c:v>
                </c:pt>
                <c:pt idx="7">
                  <c:v>8.7522120000000001</c:v>
                </c:pt>
                <c:pt idx="8">
                  <c:v>5.8192769999999996</c:v>
                </c:pt>
                <c:pt idx="9">
                  <c:v>491.942857</c:v>
                </c:pt>
                <c:pt idx="10">
                  <c:v>1.8921570000000001</c:v>
                </c:pt>
                <c:pt idx="11">
                  <c:v>7.5833329999999997</c:v>
                </c:pt>
                <c:pt idx="12">
                  <c:v>10.340206</c:v>
                </c:pt>
                <c:pt idx="13">
                  <c:v>44.315789000000002</c:v>
                </c:pt>
                <c:pt idx="14">
                  <c:v>11.361905</c:v>
                </c:pt>
                <c:pt idx="15">
                  <c:v>13.53012</c:v>
                </c:pt>
                <c:pt idx="16">
                  <c:v>19.221239000000001</c:v>
                </c:pt>
                <c:pt idx="17">
                  <c:v>753.010989</c:v>
                </c:pt>
                <c:pt idx="18">
                  <c:v>20.428571000000002</c:v>
                </c:pt>
                <c:pt idx="19">
                  <c:v>21.775281</c:v>
                </c:pt>
                <c:pt idx="20">
                  <c:v>25.355768999999999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7-1D44-8EF5-8021E2F9D0A2}"/>
            </c:ext>
          </c:extLst>
        </c:ser>
        <c:ser>
          <c:idx val="1"/>
          <c:order val="1"/>
          <c:tx>
            <c:strRef>
              <c:f>'Performance Chart'!$E$2</c:f>
              <c:strCache>
                <c:ptCount val="1"/>
                <c:pt idx="0">
                  <c:v>virt/ara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Chart'!$E$3:$E$23</c:f>
              <c:numCache>
                <c:formatCode>#,##0.00</c:formatCode>
                <c:ptCount val="21"/>
                <c:pt idx="0">
                  <c:v>5657.0833329999996</c:v>
                </c:pt>
                <c:pt idx="1">
                  <c:v>14.739129999999999</c:v>
                </c:pt>
                <c:pt idx="2">
                  <c:v>525.22881400000006</c:v>
                </c:pt>
                <c:pt idx="3">
                  <c:v>75.115043999999997</c:v>
                </c:pt>
                <c:pt idx="4">
                  <c:v>5.1495329999999999</c:v>
                </c:pt>
                <c:pt idx="5">
                  <c:v>9.5454550000000005</c:v>
                </c:pt>
                <c:pt idx="6">
                  <c:v>27.116667</c:v>
                </c:pt>
                <c:pt idx="7">
                  <c:v>10.641304</c:v>
                </c:pt>
                <c:pt idx="8">
                  <c:v>11.558824</c:v>
                </c:pt>
                <c:pt idx="9">
                  <c:v>56.190083000000001</c:v>
                </c:pt>
                <c:pt idx="10">
                  <c:v>24.934578999999999</c:v>
                </c:pt>
                <c:pt idx="11">
                  <c:v>18.756757</c:v>
                </c:pt>
                <c:pt idx="12">
                  <c:v>14.120879</c:v>
                </c:pt>
                <c:pt idx="13">
                  <c:v>12.936842</c:v>
                </c:pt>
                <c:pt idx="14">
                  <c:v>39.484211000000002</c:v>
                </c:pt>
                <c:pt idx="15">
                  <c:v>29.058824000000001</c:v>
                </c:pt>
                <c:pt idx="16">
                  <c:v>29.875</c:v>
                </c:pt>
                <c:pt idx="17">
                  <c:v>83.141176000000002</c:v>
                </c:pt>
                <c:pt idx="18">
                  <c:v>27.145833</c:v>
                </c:pt>
                <c:pt idx="19">
                  <c:v>42.930233000000001</c:v>
                </c:pt>
                <c:pt idx="20">
                  <c:v>58.055556000000003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7-1D44-8EF5-8021E2F9D0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Chart'!$K$2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Chart'!$K$3:$K$23</c:f>
              <c:numCache>
                <c:formatCode>#,##0.00</c:formatCode>
                <c:ptCount val="21"/>
                <c:pt idx="0">
                  <c:v>84.670848764705866</c:v>
                </c:pt>
                <c:pt idx="1">
                  <c:v>84.670848764705866</c:v>
                </c:pt>
                <c:pt idx="2">
                  <c:v>84.670848764705866</c:v>
                </c:pt>
                <c:pt idx="3">
                  <c:v>84.670848764705866</c:v>
                </c:pt>
                <c:pt idx="4">
                  <c:v>84.670848764705866</c:v>
                </c:pt>
                <c:pt idx="5">
                  <c:v>84.670848764705866</c:v>
                </c:pt>
                <c:pt idx="6">
                  <c:v>84.670848764705866</c:v>
                </c:pt>
                <c:pt idx="7">
                  <c:v>84.670848764705866</c:v>
                </c:pt>
                <c:pt idx="8">
                  <c:v>84.670848764705866</c:v>
                </c:pt>
                <c:pt idx="9">
                  <c:v>84.670848764705866</c:v>
                </c:pt>
                <c:pt idx="10">
                  <c:v>84.670848764705866</c:v>
                </c:pt>
                <c:pt idx="11">
                  <c:v>84.670848764705866</c:v>
                </c:pt>
                <c:pt idx="12">
                  <c:v>84.670848764705866</c:v>
                </c:pt>
                <c:pt idx="13">
                  <c:v>84.670848764705866</c:v>
                </c:pt>
                <c:pt idx="14">
                  <c:v>84.670848764705866</c:v>
                </c:pt>
                <c:pt idx="15">
                  <c:v>84.670848764705866</c:v>
                </c:pt>
                <c:pt idx="16">
                  <c:v>84.670848764705866</c:v>
                </c:pt>
                <c:pt idx="17">
                  <c:v>84.670848764705866</c:v>
                </c:pt>
                <c:pt idx="18">
                  <c:v>84.670848764705866</c:v>
                </c:pt>
                <c:pt idx="19">
                  <c:v>84.670848764705866</c:v>
                </c:pt>
                <c:pt idx="20">
                  <c:v>84.670848764705866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07-1D44-8EF5-8021E2F9D0A2}"/>
            </c:ext>
          </c:extLst>
        </c:ser>
        <c:ser>
          <c:idx val="3"/>
          <c:order val="3"/>
          <c:tx>
            <c:strRef>
              <c:f>'Performance Chart'!$L$2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Chart'!$L$3:$L$23</c:f>
              <c:numCache>
                <c:formatCode>#,##0.00</c:formatCode>
                <c:ptCount val="21"/>
                <c:pt idx="0">
                  <c:v>29.449515058823529</c:v>
                </c:pt>
                <c:pt idx="1">
                  <c:v>29.449515058823529</c:v>
                </c:pt>
                <c:pt idx="2">
                  <c:v>29.449515058823529</c:v>
                </c:pt>
                <c:pt idx="3">
                  <c:v>29.449515058823529</c:v>
                </c:pt>
                <c:pt idx="4">
                  <c:v>29.449515058823529</c:v>
                </c:pt>
                <c:pt idx="5">
                  <c:v>29.449515058823529</c:v>
                </c:pt>
                <c:pt idx="6">
                  <c:v>29.449515058823529</c:v>
                </c:pt>
                <c:pt idx="7">
                  <c:v>29.449515058823529</c:v>
                </c:pt>
                <c:pt idx="8">
                  <c:v>29.449515058823529</c:v>
                </c:pt>
                <c:pt idx="9">
                  <c:v>29.449515058823529</c:v>
                </c:pt>
                <c:pt idx="10">
                  <c:v>29.449515058823529</c:v>
                </c:pt>
                <c:pt idx="11">
                  <c:v>29.449515058823529</c:v>
                </c:pt>
                <c:pt idx="12">
                  <c:v>29.449515058823529</c:v>
                </c:pt>
                <c:pt idx="13">
                  <c:v>29.449515058823529</c:v>
                </c:pt>
                <c:pt idx="14">
                  <c:v>29.449515058823529</c:v>
                </c:pt>
                <c:pt idx="15">
                  <c:v>29.449515058823529</c:v>
                </c:pt>
                <c:pt idx="16">
                  <c:v>29.449515058823529</c:v>
                </c:pt>
                <c:pt idx="17">
                  <c:v>29.449515058823529</c:v>
                </c:pt>
                <c:pt idx="18">
                  <c:v>29.449515058823529</c:v>
                </c:pt>
                <c:pt idx="19">
                  <c:v>29.449515058823529</c:v>
                </c:pt>
                <c:pt idx="20">
                  <c:v>29.449515058823529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07-1D44-8EF5-8021E2F9D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Chart'!$F$2</c:f>
              <c:strCache>
                <c:ptCount val="1"/>
                <c:pt idx="0">
                  <c:v>neo4j/wheat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Chart'!$F$3:$F$23</c:f>
              <c:numCache>
                <c:formatCode>#,##0.00</c:formatCode>
                <c:ptCount val="21"/>
                <c:pt idx="0">
                  <c:v>0.70454499999999998</c:v>
                </c:pt>
                <c:pt idx="1">
                  <c:v>6.5729170000000003</c:v>
                </c:pt>
                <c:pt idx="2">
                  <c:v>0.655914</c:v>
                </c:pt>
                <c:pt idx="3">
                  <c:v>8</c:v>
                </c:pt>
                <c:pt idx="4">
                  <c:v>1.605769</c:v>
                </c:pt>
                <c:pt idx="5">
                  <c:v>1.535088</c:v>
                </c:pt>
                <c:pt idx="6">
                  <c:v>4.68</c:v>
                </c:pt>
                <c:pt idx="7">
                  <c:v>9.4180329999999994</c:v>
                </c:pt>
                <c:pt idx="8">
                  <c:v>5.9545450000000004</c:v>
                </c:pt>
                <c:pt idx="9">
                  <c:v>14.741935</c:v>
                </c:pt>
                <c:pt idx="10">
                  <c:v>1.81</c:v>
                </c:pt>
                <c:pt idx="11">
                  <c:v>4.0416670000000003</c:v>
                </c:pt>
                <c:pt idx="12">
                  <c:v>12.25</c:v>
                </c:pt>
                <c:pt idx="13">
                  <c:v>41.304761999999997</c:v>
                </c:pt>
                <c:pt idx="14">
                  <c:v>8.3406590000000005</c:v>
                </c:pt>
                <c:pt idx="15">
                  <c:v>14.344086000000001</c:v>
                </c:pt>
                <c:pt idx="16">
                  <c:v>18.600000000000001</c:v>
                </c:pt>
                <c:pt idx="17">
                  <c:v>780.01851899999997</c:v>
                </c:pt>
                <c:pt idx="18">
                  <c:v>19.745097999999999</c:v>
                </c:pt>
                <c:pt idx="19">
                  <c:v>19.142856999999999</c:v>
                </c:pt>
                <c:pt idx="20">
                  <c:v>36.047618999999997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8-5C47-BAC9-CF6EEFD13D8E}"/>
            </c:ext>
          </c:extLst>
        </c:ser>
        <c:ser>
          <c:idx val="1"/>
          <c:order val="1"/>
          <c:tx>
            <c:strRef>
              <c:f>'Performance Chart'!$G$2</c:f>
              <c:strCache>
                <c:ptCount val="1"/>
                <c:pt idx="0">
                  <c:v>virt/wheat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Chart'!$G$3:$G$23</c:f>
              <c:numCache>
                <c:formatCode>#,##0.00</c:formatCode>
                <c:ptCount val="21"/>
                <c:pt idx="0">
                  <c:v>13882.068375999999</c:v>
                </c:pt>
                <c:pt idx="1">
                  <c:v>4.5</c:v>
                </c:pt>
                <c:pt idx="2">
                  <c:v>1339.1</c:v>
                </c:pt>
                <c:pt idx="3">
                  <c:v>96.096153999999999</c:v>
                </c:pt>
                <c:pt idx="4">
                  <c:v>6.6354170000000003</c:v>
                </c:pt>
                <c:pt idx="5">
                  <c:v>8.4952380000000005</c:v>
                </c:pt>
                <c:pt idx="6">
                  <c:v>36.216495000000002</c:v>
                </c:pt>
                <c:pt idx="7">
                  <c:v>9.9</c:v>
                </c:pt>
                <c:pt idx="8">
                  <c:v>9.9529409999999991</c:v>
                </c:pt>
                <c:pt idx="9">
                  <c:v>48.666666999999997</c:v>
                </c:pt>
                <c:pt idx="10">
                  <c:v>25.133333</c:v>
                </c:pt>
                <c:pt idx="11">
                  <c:v>33.189473999999997</c:v>
                </c:pt>
                <c:pt idx="12">
                  <c:v>18.585366</c:v>
                </c:pt>
                <c:pt idx="13">
                  <c:v>11.444444000000001</c:v>
                </c:pt>
                <c:pt idx="14">
                  <c:v>34.083333000000003</c:v>
                </c:pt>
                <c:pt idx="15">
                  <c:v>22.330579</c:v>
                </c:pt>
                <c:pt idx="16">
                  <c:v>26.28866</c:v>
                </c:pt>
                <c:pt idx="17">
                  <c:v>48.085470000000001</c:v>
                </c:pt>
                <c:pt idx="18">
                  <c:v>23.509091000000002</c:v>
                </c:pt>
                <c:pt idx="19">
                  <c:v>28.373736999999998</c:v>
                </c:pt>
                <c:pt idx="20">
                  <c:v>74.117647000000005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8-5C47-BAC9-CF6EEFD13D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Chart'!$M$2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Chart'!$M$3:$M$23</c:f>
              <c:numCache>
                <c:formatCode>#,##0.00</c:formatCode>
                <c:ptCount val="21"/>
                <c:pt idx="0">
                  <c:v>58.445919823529415</c:v>
                </c:pt>
                <c:pt idx="1">
                  <c:v>58.445919823529415</c:v>
                </c:pt>
                <c:pt idx="2">
                  <c:v>58.445919823529415</c:v>
                </c:pt>
                <c:pt idx="3">
                  <c:v>58.445919823529415</c:v>
                </c:pt>
                <c:pt idx="4">
                  <c:v>58.445919823529415</c:v>
                </c:pt>
                <c:pt idx="5">
                  <c:v>58.445919823529415</c:v>
                </c:pt>
                <c:pt idx="6">
                  <c:v>58.445919823529415</c:v>
                </c:pt>
                <c:pt idx="7">
                  <c:v>58.445919823529415</c:v>
                </c:pt>
                <c:pt idx="8">
                  <c:v>58.445919823529415</c:v>
                </c:pt>
                <c:pt idx="9">
                  <c:v>58.445919823529415</c:v>
                </c:pt>
                <c:pt idx="10">
                  <c:v>58.445919823529415</c:v>
                </c:pt>
                <c:pt idx="11">
                  <c:v>58.445919823529415</c:v>
                </c:pt>
                <c:pt idx="12">
                  <c:v>58.445919823529415</c:v>
                </c:pt>
                <c:pt idx="13">
                  <c:v>58.445919823529415</c:v>
                </c:pt>
                <c:pt idx="14">
                  <c:v>58.445919823529415</c:v>
                </c:pt>
                <c:pt idx="15">
                  <c:v>58.445919823529415</c:v>
                </c:pt>
                <c:pt idx="16">
                  <c:v>58.445919823529415</c:v>
                </c:pt>
                <c:pt idx="17">
                  <c:v>58.445919823529415</c:v>
                </c:pt>
                <c:pt idx="18">
                  <c:v>58.445919823529415</c:v>
                </c:pt>
                <c:pt idx="19">
                  <c:v>58.445919823529415</c:v>
                </c:pt>
                <c:pt idx="20">
                  <c:v>58.445919823529415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8-5C47-BAC9-CF6EEFD13D8E}"/>
            </c:ext>
          </c:extLst>
        </c:ser>
        <c:ser>
          <c:idx val="3"/>
          <c:order val="3"/>
          <c:tx>
            <c:strRef>
              <c:f>'Performance Chart'!$N$2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Chart'!$N$3:$N$23</c:f>
              <c:numCache>
                <c:formatCode>#,##0.00</c:formatCode>
                <c:ptCount val="21"/>
                <c:pt idx="0">
                  <c:v>27.353405411764705</c:v>
                </c:pt>
                <c:pt idx="1">
                  <c:v>27.353405411764705</c:v>
                </c:pt>
                <c:pt idx="2">
                  <c:v>27.353405411764705</c:v>
                </c:pt>
                <c:pt idx="3">
                  <c:v>27.353405411764705</c:v>
                </c:pt>
                <c:pt idx="4">
                  <c:v>27.353405411764705</c:v>
                </c:pt>
                <c:pt idx="5">
                  <c:v>27.353405411764705</c:v>
                </c:pt>
                <c:pt idx="6">
                  <c:v>27.353405411764705</c:v>
                </c:pt>
                <c:pt idx="7">
                  <c:v>27.353405411764705</c:v>
                </c:pt>
                <c:pt idx="8">
                  <c:v>27.353405411764705</c:v>
                </c:pt>
                <c:pt idx="9">
                  <c:v>27.353405411764705</c:v>
                </c:pt>
                <c:pt idx="10">
                  <c:v>27.353405411764705</c:v>
                </c:pt>
                <c:pt idx="11">
                  <c:v>27.353405411764705</c:v>
                </c:pt>
                <c:pt idx="12">
                  <c:v>27.353405411764705</c:v>
                </c:pt>
                <c:pt idx="13">
                  <c:v>27.353405411764705</c:v>
                </c:pt>
                <c:pt idx="14">
                  <c:v>27.353405411764705</c:v>
                </c:pt>
                <c:pt idx="15">
                  <c:v>27.353405411764705</c:v>
                </c:pt>
                <c:pt idx="16">
                  <c:v>27.353405411764705</c:v>
                </c:pt>
                <c:pt idx="17">
                  <c:v>27.353405411764705</c:v>
                </c:pt>
                <c:pt idx="18">
                  <c:v>27.353405411764705</c:v>
                </c:pt>
                <c:pt idx="19">
                  <c:v>27.353405411764705</c:v>
                </c:pt>
                <c:pt idx="20">
                  <c:v>27.353405411764705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38-5C47-BAC9-CF6EEFD13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Chart'!$B$2</c:f>
              <c:strCache>
                <c:ptCount val="1"/>
                <c:pt idx="0">
                  <c:v>neo4j/bpax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Chart'!$B$3:$B$23</c:f>
              <c:numCache>
                <c:formatCode>#,##0.00</c:formatCode>
                <c:ptCount val="21"/>
                <c:pt idx="0">
                  <c:v>0.96521699999999999</c:v>
                </c:pt>
                <c:pt idx="1">
                  <c:v>2.9639639999999998</c:v>
                </c:pt>
                <c:pt idx="2">
                  <c:v>0.98958299999999999</c:v>
                </c:pt>
                <c:pt idx="3">
                  <c:v>3.9428570000000001</c:v>
                </c:pt>
                <c:pt idx="4">
                  <c:v>1.034483</c:v>
                </c:pt>
                <c:pt idx="5">
                  <c:v>1.180952</c:v>
                </c:pt>
                <c:pt idx="6">
                  <c:v>2.3235290000000002</c:v>
                </c:pt>
                <c:pt idx="7">
                  <c:v>8.0707070000000005</c:v>
                </c:pt>
                <c:pt idx="8">
                  <c:v>7.1666670000000003</c:v>
                </c:pt>
                <c:pt idx="9">
                  <c:v>12.309278000000001</c:v>
                </c:pt>
                <c:pt idx="10">
                  <c:v>6.4343430000000001</c:v>
                </c:pt>
                <c:pt idx="11">
                  <c:v>14.75</c:v>
                </c:pt>
                <c:pt idx="12">
                  <c:v>6</c:v>
                </c:pt>
                <c:pt idx="13">
                  <c:v>12.845361</c:v>
                </c:pt>
                <c:pt idx="14">
                  <c:v>4.6170210000000003</c:v>
                </c:pt>
                <c:pt idx="15">
                  <c:v>9.1326529999999995</c:v>
                </c:pt>
                <c:pt idx="16">
                  <c:v>10.009524000000001</c:v>
                </c:pt>
                <c:pt idx="17">
                  <c:v>1077.197674</c:v>
                </c:pt>
                <c:pt idx="18">
                  <c:v>9.71875</c:v>
                </c:pt>
                <c:pt idx="19">
                  <c:v>14.180952</c:v>
                </c:pt>
                <c:pt idx="20">
                  <c:v>20.096774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9-6F4D-A4B4-97260A2B0D9A}"/>
            </c:ext>
          </c:extLst>
        </c:ser>
        <c:ser>
          <c:idx val="1"/>
          <c:order val="1"/>
          <c:tx>
            <c:strRef>
              <c:f>'Performance Chart'!$C$2</c:f>
              <c:strCache>
                <c:ptCount val="1"/>
                <c:pt idx="0">
                  <c:v>virt/bpax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Chart'!$C$3:$C$23</c:f>
              <c:numCache>
                <c:formatCode>#,##0.00</c:formatCode>
                <c:ptCount val="21"/>
                <c:pt idx="0">
                  <c:v>635.39655200000004</c:v>
                </c:pt>
                <c:pt idx="1">
                  <c:v>2.7523810000000002</c:v>
                </c:pt>
                <c:pt idx="2">
                  <c:v>65.495050000000006</c:v>
                </c:pt>
                <c:pt idx="3">
                  <c:v>34.888888999999999</c:v>
                </c:pt>
                <c:pt idx="4">
                  <c:v>13.113402000000001</c:v>
                </c:pt>
                <c:pt idx="5">
                  <c:v>9.0178569999999993</c:v>
                </c:pt>
                <c:pt idx="6">
                  <c:v>13.273585000000001</c:v>
                </c:pt>
                <c:pt idx="7">
                  <c:v>12.103774</c:v>
                </c:pt>
                <c:pt idx="8">
                  <c:v>10.872548999999999</c:v>
                </c:pt>
                <c:pt idx="9">
                  <c:v>354.23636399999998</c:v>
                </c:pt>
                <c:pt idx="10">
                  <c:v>27.292452999999998</c:v>
                </c:pt>
                <c:pt idx="11">
                  <c:v>101.359551</c:v>
                </c:pt>
                <c:pt idx="12">
                  <c:v>12.244444</c:v>
                </c:pt>
                <c:pt idx="13">
                  <c:v>11.572917</c:v>
                </c:pt>
                <c:pt idx="14">
                  <c:v>37.576923000000001</c:v>
                </c:pt>
                <c:pt idx="15">
                  <c:v>21.574256999999999</c:v>
                </c:pt>
                <c:pt idx="16">
                  <c:v>27.890243999999999</c:v>
                </c:pt>
                <c:pt idx="17">
                  <c:v>63.888888999999999</c:v>
                </c:pt>
                <c:pt idx="18">
                  <c:v>23.043956000000001</c:v>
                </c:pt>
                <c:pt idx="19">
                  <c:v>33.606060999999997</c:v>
                </c:pt>
                <c:pt idx="20">
                  <c:v>54.091836999999998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9-6F4D-A4B4-97260A2B0D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Chart'!$I$2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Chart'!$I$3:$I$23</c:f>
              <c:numCache>
                <c:formatCode>#,##0.00</c:formatCode>
                <c:ptCount val="21"/>
                <c:pt idx="0">
                  <c:v>71.592274588235298</c:v>
                </c:pt>
                <c:pt idx="1">
                  <c:v>71.592274588235298</c:v>
                </c:pt>
                <c:pt idx="2">
                  <c:v>71.592274588235298</c:v>
                </c:pt>
                <c:pt idx="3">
                  <c:v>71.592274588235298</c:v>
                </c:pt>
                <c:pt idx="4">
                  <c:v>71.592274588235298</c:v>
                </c:pt>
                <c:pt idx="5">
                  <c:v>71.592274588235298</c:v>
                </c:pt>
                <c:pt idx="6">
                  <c:v>71.592274588235298</c:v>
                </c:pt>
                <c:pt idx="7">
                  <c:v>71.592274588235298</c:v>
                </c:pt>
                <c:pt idx="8">
                  <c:v>71.592274588235298</c:v>
                </c:pt>
                <c:pt idx="9">
                  <c:v>71.592274588235298</c:v>
                </c:pt>
                <c:pt idx="10">
                  <c:v>71.592274588235298</c:v>
                </c:pt>
                <c:pt idx="11">
                  <c:v>71.592274588235298</c:v>
                </c:pt>
                <c:pt idx="12">
                  <c:v>71.592274588235298</c:v>
                </c:pt>
                <c:pt idx="13">
                  <c:v>71.592274588235298</c:v>
                </c:pt>
                <c:pt idx="14">
                  <c:v>71.592274588235298</c:v>
                </c:pt>
                <c:pt idx="15">
                  <c:v>71.592274588235298</c:v>
                </c:pt>
                <c:pt idx="16">
                  <c:v>71.592274588235298</c:v>
                </c:pt>
                <c:pt idx="17">
                  <c:v>71.592274588235298</c:v>
                </c:pt>
                <c:pt idx="18">
                  <c:v>71.592274588235298</c:v>
                </c:pt>
                <c:pt idx="19">
                  <c:v>71.592274588235298</c:v>
                </c:pt>
                <c:pt idx="20">
                  <c:v>71.592274588235298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9-6F4D-A4B4-97260A2B0D9A}"/>
            </c:ext>
          </c:extLst>
        </c:ser>
        <c:ser>
          <c:idx val="3"/>
          <c:order val="3"/>
          <c:tx>
            <c:strRef>
              <c:f>'Performance Chart'!$J$2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Chart'!$J$3:$J$23</c:f>
              <c:numCache>
                <c:formatCode>#,##0.00</c:formatCode>
                <c:ptCount val="21"/>
                <c:pt idx="0">
                  <c:v>48.63288605882353</c:v>
                </c:pt>
                <c:pt idx="1">
                  <c:v>48.63288605882353</c:v>
                </c:pt>
                <c:pt idx="2">
                  <c:v>48.63288605882353</c:v>
                </c:pt>
                <c:pt idx="3">
                  <c:v>48.63288605882353</c:v>
                </c:pt>
                <c:pt idx="4">
                  <c:v>48.63288605882353</c:v>
                </c:pt>
                <c:pt idx="5">
                  <c:v>48.63288605882353</c:v>
                </c:pt>
                <c:pt idx="6">
                  <c:v>48.63288605882353</c:v>
                </c:pt>
                <c:pt idx="7">
                  <c:v>48.63288605882353</c:v>
                </c:pt>
                <c:pt idx="8">
                  <c:v>48.63288605882353</c:v>
                </c:pt>
                <c:pt idx="9">
                  <c:v>48.63288605882353</c:v>
                </c:pt>
                <c:pt idx="10">
                  <c:v>48.63288605882353</c:v>
                </c:pt>
                <c:pt idx="11">
                  <c:v>48.63288605882353</c:v>
                </c:pt>
                <c:pt idx="12">
                  <c:v>48.63288605882353</c:v>
                </c:pt>
                <c:pt idx="13">
                  <c:v>48.63288605882353</c:v>
                </c:pt>
                <c:pt idx="14">
                  <c:v>48.63288605882353</c:v>
                </c:pt>
                <c:pt idx="15">
                  <c:v>48.63288605882353</c:v>
                </c:pt>
                <c:pt idx="16">
                  <c:v>48.63288605882353</c:v>
                </c:pt>
                <c:pt idx="17">
                  <c:v>48.63288605882353</c:v>
                </c:pt>
                <c:pt idx="18">
                  <c:v>48.63288605882353</c:v>
                </c:pt>
                <c:pt idx="19">
                  <c:v>48.63288605882353</c:v>
                </c:pt>
                <c:pt idx="20">
                  <c:v>48.63288605882353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9-6F4D-A4B4-97260A2B0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Chart'!$D$2</c:f>
              <c:strCache>
                <c:ptCount val="1"/>
                <c:pt idx="0">
                  <c:v>neo4j/ara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Chart'!$D$3:$D$23</c:f>
              <c:numCache>
                <c:formatCode>#,##0.00</c:formatCode>
                <c:ptCount val="21"/>
                <c:pt idx="0">
                  <c:v>0.47169800000000001</c:v>
                </c:pt>
                <c:pt idx="1">
                  <c:v>5.7818180000000003</c:v>
                </c:pt>
                <c:pt idx="2">
                  <c:v>0.36274499999999998</c:v>
                </c:pt>
                <c:pt idx="3">
                  <c:v>6.8738739999999998</c:v>
                </c:pt>
                <c:pt idx="4">
                  <c:v>0.76087000000000005</c:v>
                </c:pt>
                <c:pt idx="5">
                  <c:v>1.448</c:v>
                </c:pt>
                <c:pt idx="6">
                  <c:v>1.8658539999999999</c:v>
                </c:pt>
                <c:pt idx="7">
                  <c:v>8.7522120000000001</c:v>
                </c:pt>
                <c:pt idx="8">
                  <c:v>5.8192769999999996</c:v>
                </c:pt>
                <c:pt idx="9">
                  <c:v>491.942857</c:v>
                </c:pt>
                <c:pt idx="10">
                  <c:v>1.8921570000000001</c:v>
                </c:pt>
                <c:pt idx="11">
                  <c:v>7.5833329999999997</c:v>
                </c:pt>
                <c:pt idx="12">
                  <c:v>10.340206</c:v>
                </c:pt>
                <c:pt idx="13">
                  <c:v>44.315789000000002</c:v>
                </c:pt>
                <c:pt idx="14">
                  <c:v>11.361905</c:v>
                </c:pt>
                <c:pt idx="15">
                  <c:v>13.53012</c:v>
                </c:pt>
                <c:pt idx="16">
                  <c:v>19.221239000000001</c:v>
                </c:pt>
                <c:pt idx="17">
                  <c:v>753.010989</c:v>
                </c:pt>
                <c:pt idx="18">
                  <c:v>20.428571000000002</c:v>
                </c:pt>
                <c:pt idx="19">
                  <c:v>21.775281</c:v>
                </c:pt>
                <c:pt idx="20">
                  <c:v>25.355768999999999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9A4A-882B-FB9CED4CADA0}"/>
            </c:ext>
          </c:extLst>
        </c:ser>
        <c:ser>
          <c:idx val="1"/>
          <c:order val="1"/>
          <c:tx>
            <c:strRef>
              <c:f>'Performance Chart'!$E$2</c:f>
              <c:strCache>
                <c:ptCount val="1"/>
                <c:pt idx="0">
                  <c:v>virt/ara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Chart'!$E$3:$E$23</c:f>
              <c:numCache>
                <c:formatCode>#,##0.00</c:formatCode>
                <c:ptCount val="21"/>
                <c:pt idx="0">
                  <c:v>5657.0833329999996</c:v>
                </c:pt>
                <c:pt idx="1">
                  <c:v>14.739129999999999</c:v>
                </c:pt>
                <c:pt idx="2">
                  <c:v>525.22881400000006</c:v>
                </c:pt>
                <c:pt idx="3">
                  <c:v>75.115043999999997</c:v>
                </c:pt>
                <c:pt idx="4">
                  <c:v>5.1495329999999999</c:v>
                </c:pt>
                <c:pt idx="5">
                  <c:v>9.5454550000000005</c:v>
                </c:pt>
                <c:pt idx="6">
                  <c:v>27.116667</c:v>
                </c:pt>
                <c:pt idx="7">
                  <c:v>10.641304</c:v>
                </c:pt>
                <c:pt idx="8">
                  <c:v>11.558824</c:v>
                </c:pt>
                <c:pt idx="9">
                  <c:v>56.190083000000001</c:v>
                </c:pt>
                <c:pt idx="10">
                  <c:v>24.934578999999999</c:v>
                </c:pt>
                <c:pt idx="11">
                  <c:v>18.756757</c:v>
                </c:pt>
                <c:pt idx="12">
                  <c:v>14.120879</c:v>
                </c:pt>
                <c:pt idx="13">
                  <c:v>12.936842</c:v>
                </c:pt>
                <c:pt idx="14">
                  <c:v>39.484211000000002</c:v>
                </c:pt>
                <c:pt idx="15">
                  <c:v>29.058824000000001</c:v>
                </c:pt>
                <c:pt idx="16">
                  <c:v>29.875</c:v>
                </c:pt>
                <c:pt idx="17">
                  <c:v>83.141176000000002</c:v>
                </c:pt>
                <c:pt idx="18">
                  <c:v>27.145833</c:v>
                </c:pt>
                <c:pt idx="19">
                  <c:v>42.930233000000001</c:v>
                </c:pt>
                <c:pt idx="20">
                  <c:v>58.055556000000003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8-9A4A-882B-FB9CED4CAD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Chart'!$K$2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Chart'!$K$3:$K$23</c:f>
              <c:numCache>
                <c:formatCode>#,##0.00</c:formatCode>
                <c:ptCount val="21"/>
                <c:pt idx="0">
                  <c:v>84.670848764705866</c:v>
                </c:pt>
                <c:pt idx="1">
                  <c:v>84.670848764705866</c:v>
                </c:pt>
                <c:pt idx="2">
                  <c:v>84.670848764705866</c:v>
                </c:pt>
                <c:pt idx="3">
                  <c:v>84.670848764705866</c:v>
                </c:pt>
                <c:pt idx="4">
                  <c:v>84.670848764705866</c:v>
                </c:pt>
                <c:pt idx="5">
                  <c:v>84.670848764705866</c:v>
                </c:pt>
                <c:pt idx="6">
                  <c:v>84.670848764705866</c:v>
                </c:pt>
                <c:pt idx="7">
                  <c:v>84.670848764705866</c:v>
                </c:pt>
                <c:pt idx="8">
                  <c:v>84.670848764705866</c:v>
                </c:pt>
                <c:pt idx="9">
                  <c:v>84.670848764705866</c:v>
                </c:pt>
                <c:pt idx="10">
                  <c:v>84.670848764705866</c:v>
                </c:pt>
                <c:pt idx="11">
                  <c:v>84.670848764705866</c:v>
                </c:pt>
                <c:pt idx="12">
                  <c:v>84.670848764705866</c:v>
                </c:pt>
                <c:pt idx="13">
                  <c:v>84.670848764705866</c:v>
                </c:pt>
                <c:pt idx="14">
                  <c:v>84.670848764705866</c:v>
                </c:pt>
                <c:pt idx="15">
                  <c:v>84.670848764705866</c:v>
                </c:pt>
                <c:pt idx="16">
                  <c:v>84.670848764705866</c:v>
                </c:pt>
                <c:pt idx="17">
                  <c:v>84.670848764705866</c:v>
                </c:pt>
                <c:pt idx="18">
                  <c:v>84.670848764705866</c:v>
                </c:pt>
                <c:pt idx="19">
                  <c:v>84.670848764705866</c:v>
                </c:pt>
                <c:pt idx="20">
                  <c:v>84.670848764705866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8-9A4A-882B-FB9CED4CADA0}"/>
            </c:ext>
          </c:extLst>
        </c:ser>
        <c:ser>
          <c:idx val="3"/>
          <c:order val="3"/>
          <c:tx>
            <c:strRef>
              <c:f>'Performance Chart'!$L$2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Chart'!$L$3:$L$23</c:f>
              <c:numCache>
                <c:formatCode>#,##0.00</c:formatCode>
                <c:ptCount val="21"/>
                <c:pt idx="0">
                  <c:v>29.449515058823529</c:v>
                </c:pt>
                <c:pt idx="1">
                  <c:v>29.449515058823529</c:v>
                </c:pt>
                <c:pt idx="2">
                  <c:v>29.449515058823529</c:v>
                </c:pt>
                <c:pt idx="3">
                  <c:v>29.449515058823529</c:v>
                </c:pt>
                <c:pt idx="4">
                  <c:v>29.449515058823529</c:v>
                </c:pt>
                <c:pt idx="5">
                  <c:v>29.449515058823529</c:v>
                </c:pt>
                <c:pt idx="6">
                  <c:v>29.449515058823529</c:v>
                </c:pt>
                <c:pt idx="7">
                  <c:v>29.449515058823529</c:v>
                </c:pt>
                <c:pt idx="8">
                  <c:v>29.449515058823529</c:v>
                </c:pt>
                <c:pt idx="9">
                  <c:v>29.449515058823529</c:v>
                </c:pt>
                <c:pt idx="10">
                  <c:v>29.449515058823529</c:v>
                </c:pt>
                <c:pt idx="11">
                  <c:v>29.449515058823529</c:v>
                </c:pt>
                <c:pt idx="12">
                  <c:v>29.449515058823529</c:v>
                </c:pt>
                <c:pt idx="13">
                  <c:v>29.449515058823529</c:v>
                </c:pt>
                <c:pt idx="14">
                  <c:v>29.449515058823529</c:v>
                </c:pt>
                <c:pt idx="15">
                  <c:v>29.449515058823529</c:v>
                </c:pt>
                <c:pt idx="16">
                  <c:v>29.449515058823529</c:v>
                </c:pt>
                <c:pt idx="17">
                  <c:v>29.449515058823529</c:v>
                </c:pt>
                <c:pt idx="18">
                  <c:v>29.449515058823529</c:v>
                </c:pt>
                <c:pt idx="19">
                  <c:v>29.449515058823529</c:v>
                </c:pt>
                <c:pt idx="20">
                  <c:v>29.449515058823529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8-9A4A-882B-FB9CED4C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Chart'!$F$2</c:f>
              <c:strCache>
                <c:ptCount val="1"/>
                <c:pt idx="0">
                  <c:v>neo4j/wheat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Chart'!$F$3:$F$23</c:f>
              <c:numCache>
                <c:formatCode>#,##0.00</c:formatCode>
                <c:ptCount val="21"/>
                <c:pt idx="0">
                  <c:v>0.70454499999999998</c:v>
                </c:pt>
                <c:pt idx="1">
                  <c:v>6.5729170000000003</c:v>
                </c:pt>
                <c:pt idx="2">
                  <c:v>0.655914</c:v>
                </c:pt>
                <c:pt idx="3">
                  <c:v>8</c:v>
                </c:pt>
                <c:pt idx="4">
                  <c:v>1.605769</c:v>
                </c:pt>
                <c:pt idx="5">
                  <c:v>1.535088</c:v>
                </c:pt>
                <c:pt idx="6">
                  <c:v>4.68</c:v>
                </c:pt>
                <c:pt idx="7">
                  <c:v>9.4180329999999994</c:v>
                </c:pt>
                <c:pt idx="8">
                  <c:v>5.9545450000000004</c:v>
                </c:pt>
                <c:pt idx="9">
                  <c:v>14.741935</c:v>
                </c:pt>
                <c:pt idx="10">
                  <c:v>1.81</c:v>
                </c:pt>
                <c:pt idx="11">
                  <c:v>4.0416670000000003</c:v>
                </c:pt>
                <c:pt idx="12">
                  <c:v>12.25</c:v>
                </c:pt>
                <c:pt idx="13">
                  <c:v>41.304761999999997</c:v>
                </c:pt>
                <c:pt idx="14">
                  <c:v>8.3406590000000005</c:v>
                </c:pt>
                <c:pt idx="15">
                  <c:v>14.344086000000001</c:v>
                </c:pt>
                <c:pt idx="16">
                  <c:v>18.600000000000001</c:v>
                </c:pt>
                <c:pt idx="17">
                  <c:v>780.01851899999997</c:v>
                </c:pt>
                <c:pt idx="18">
                  <c:v>19.745097999999999</c:v>
                </c:pt>
                <c:pt idx="19">
                  <c:v>19.142856999999999</c:v>
                </c:pt>
                <c:pt idx="20">
                  <c:v>36.047618999999997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6-6E4B-BBC0-D4511A624E8F}"/>
            </c:ext>
          </c:extLst>
        </c:ser>
        <c:ser>
          <c:idx val="1"/>
          <c:order val="1"/>
          <c:tx>
            <c:strRef>
              <c:f>'Performance Chart'!$G$2</c:f>
              <c:strCache>
                <c:ptCount val="1"/>
                <c:pt idx="0">
                  <c:v>virt/wheat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Chart'!$G$3:$G$23</c:f>
              <c:numCache>
                <c:formatCode>#,##0.00</c:formatCode>
                <c:ptCount val="21"/>
                <c:pt idx="0">
                  <c:v>13882.068375999999</c:v>
                </c:pt>
                <c:pt idx="1">
                  <c:v>4.5</c:v>
                </c:pt>
                <c:pt idx="2">
                  <c:v>1339.1</c:v>
                </c:pt>
                <c:pt idx="3">
                  <c:v>96.096153999999999</c:v>
                </c:pt>
                <c:pt idx="4">
                  <c:v>6.6354170000000003</c:v>
                </c:pt>
                <c:pt idx="5">
                  <c:v>8.4952380000000005</c:v>
                </c:pt>
                <c:pt idx="6">
                  <c:v>36.216495000000002</c:v>
                </c:pt>
                <c:pt idx="7">
                  <c:v>9.9</c:v>
                </c:pt>
                <c:pt idx="8">
                  <c:v>9.9529409999999991</c:v>
                </c:pt>
                <c:pt idx="9">
                  <c:v>48.666666999999997</c:v>
                </c:pt>
                <c:pt idx="10">
                  <c:v>25.133333</c:v>
                </c:pt>
                <c:pt idx="11">
                  <c:v>33.189473999999997</c:v>
                </c:pt>
                <c:pt idx="12">
                  <c:v>18.585366</c:v>
                </c:pt>
                <c:pt idx="13">
                  <c:v>11.444444000000001</c:v>
                </c:pt>
                <c:pt idx="14">
                  <c:v>34.083333000000003</c:v>
                </c:pt>
                <c:pt idx="15">
                  <c:v>22.330579</c:v>
                </c:pt>
                <c:pt idx="16">
                  <c:v>26.28866</c:v>
                </c:pt>
                <c:pt idx="17">
                  <c:v>48.085470000000001</c:v>
                </c:pt>
                <c:pt idx="18">
                  <c:v>23.509091000000002</c:v>
                </c:pt>
                <c:pt idx="19">
                  <c:v>28.373736999999998</c:v>
                </c:pt>
                <c:pt idx="20">
                  <c:v>74.117647000000005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6-6E4B-BBC0-D4511A624E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Chart'!$M$2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Chart'!$M$3:$M$23</c:f>
              <c:numCache>
                <c:formatCode>#,##0.00</c:formatCode>
                <c:ptCount val="21"/>
                <c:pt idx="0">
                  <c:v>58.445919823529415</c:v>
                </c:pt>
                <c:pt idx="1">
                  <c:v>58.445919823529415</c:v>
                </c:pt>
                <c:pt idx="2">
                  <c:v>58.445919823529415</c:v>
                </c:pt>
                <c:pt idx="3">
                  <c:v>58.445919823529415</c:v>
                </c:pt>
                <c:pt idx="4">
                  <c:v>58.445919823529415</c:v>
                </c:pt>
                <c:pt idx="5">
                  <c:v>58.445919823529415</c:v>
                </c:pt>
                <c:pt idx="6">
                  <c:v>58.445919823529415</c:v>
                </c:pt>
                <c:pt idx="7">
                  <c:v>58.445919823529415</c:v>
                </c:pt>
                <c:pt idx="8">
                  <c:v>58.445919823529415</c:v>
                </c:pt>
                <c:pt idx="9">
                  <c:v>58.445919823529415</c:v>
                </c:pt>
                <c:pt idx="10">
                  <c:v>58.445919823529415</c:v>
                </c:pt>
                <c:pt idx="11">
                  <c:v>58.445919823529415</c:v>
                </c:pt>
                <c:pt idx="12">
                  <c:v>58.445919823529415</c:v>
                </c:pt>
                <c:pt idx="13">
                  <c:v>58.445919823529415</c:v>
                </c:pt>
                <c:pt idx="14">
                  <c:v>58.445919823529415</c:v>
                </c:pt>
                <c:pt idx="15">
                  <c:v>58.445919823529415</c:v>
                </c:pt>
                <c:pt idx="16">
                  <c:v>58.445919823529415</c:v>
                </c:pt>
                <c:pt idx="17">
                  <c:v>58.445919823529415</c:v>
                </c:pt>
                <c:pt idx="18">
                  <c:v>58.445919823529415</c:v>
                </c:pt>
                <c:pt idx="19">
                  <c:v>58.445919823529415</c:v>
                </c:pt>
                <c:pt idx="20">
                  <c:v>58.445919823529415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6-6E4B-BBC0-D4511A624E8F}"/>
            </c:ext>
          </c:extLst>
        </c:ser>
        <c:ser>
          <c:idx val="3"/>
          <c:order val="3"/>
          <c:tx>
            <c:strRef>
              <c:f>'Performance Chart'!$N$2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Chart'!$N$3:$N$23</c:f>
              <c:numCache>
                <c:formatCode>#,##0.00</c:formatCode>
                <c:ptCount val="21"/>
                <c:pt idx="0">
                  <c:v>27.353405411764705</c:v>
                </c:pt>
                <c:pt idx="1">
                  <c:v>27.353405411764705</c:v>
                </c:pt>
                <c:pt idx="2">
                  <c:v>27.353405411764705</c:v>
                </c:pt>
                <c:pt idx="3">
                  <c:v>27.353405411764705</c:v>
                </c:pt>
                <c:pt idx="4">
                  <c:v>27.353405411764705</c:v>
                </c:pt>
                <c:pt idx="5">
                  <c:v>27.353405411764705</c:v>
                </c:pt>
                <c:pt idx="6">
                  <c:v>27.353405411764705</c:v>
                </c:pt>
                <c:pt idx="7">
                  <c:v>27.353405411764705</c:v>
                </c:pt>
                <c:pt idx="8">
                  <c:v>27.353405411764705</c:v>
                </c:pt>
                <c:pt idx="9">
                  <c:v>27.353405411764705</c:v>
                </c:pt>
                <c:pt idx="10">
                  <c:v>27.353405411764705</c:v>
                </c:pt>
                <c:pt idx="11">
                  <c:v>27.353405411764705</c:v>
                </c:pt>
                <c:pt idx="12">
                  <c:v>27.353405411764705</c:v>
                </c:pt>
                <c:pt idx="13">
                  <c:v>27.353405411764705</c:v>
                </c:pt>
                <c:pt idx="14">
                  <c:v>27.353405411764705</c:v>
                </c:pt>
                <c:pt idx="15">
                  <c:v>27.353405411764705</c:v>
                </c:pt>
                <c:pt idx="16">
                  <c:v>27.353405411764705</c:v>
                </c:pt>
                <c:pt idx="17">
                  <c:v>27.353405411764705</c:v>
                </c:pt>
                <c:pt idx="18">
                  <c:v>27.353405411764705</c:v>
                </c:pt>
                <c:pt idx="19">
                  <c:v>27.353405411764705</c:v>
                </c:pt>
                <c:pt idx="20">
                  <c:v>27.353405411764705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56-6E4B-BBC0-D4511A624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293078</xdr:colOff>
      <xdr:row>6</xdr:row>
      <xdr:rowOff>88899</xdr:rowOff>
    </xdr:from>
    <xdr:to>
      <xdr:col>3</xdr:col>
      <xdr:colOff>1524000</xdr:colOff>
      <xdr:row>31</xdr:row>
      <xdr:rowOff>39684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04978A-ED27-564F-97D9-F2D6BAC0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122827</xdr:colOff>
      <xdr:row>27</xdr:row>
      <xdr:rowOff>63500</xdr:rowOff>
    </xdr:from>
    <xdr:to>
      <xdr:col>12</xdr:col>
      <xdr:colOff>249382</xdr:colOff>
      <xdr:row>51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19F6F-9833-074E-AA14-2AC5AAFD3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136072</xdr:colOff>
      <xdr:row>54</xdr:row>
      <xdr:rowOff>5562</xdr:rowOff>
    </xdr:from>
    <xdr:to>
      <xdr:col>9</xdr:col>
      <xdr:colOff>423333</xdr:colOff>
      <xdr:row>71</xdr:row>
      <xdr:rowOff>125604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AB3BFB-B8F9-AD4B-8D54-9DF9105FE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135901</xdr:colOff>
      <xdr:row>72</xdr:row>
      <xdr:rowOff>132665</xdr:rowOff>
    </xdr:from>
    <xdr:to>
      <xdr:col>9</xdr:col>
      <xdr:colOff>423162</xdr:colOff>
      <xdr:row>90</xdr:row>
      <xdr:rowOff>92624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4A730E-5D35-8E4A-AA06-7C62926F4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134938</xdr:colOff>
      <xdr:row>92</xdr:row>
      <xdr:rowOff>31750</xdr:rowOff>
    </xdr:from>
    <xdr:to>
      <xdr:col>9</xdr:col>
      <xdr:colOff>422199</xdr:colOff>
      <xdr:row>109</xdr:row>
      <xdr:rowOff>156809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FB123C-B9E5-F949-89F6-BFE507731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828029</xdr:colOff>
      <xdr:row>0</xdr:row>
      <xdr:rowOff>159437</xdr:rowOff>
    </xdr:from>
    <xdr:to>
      <xdr:col>19</xdr:col>
      <xdr:colOff>495904</xdr:colOff>
      <xdr:row>25</xdr:row>
      <xdr:rowOff>33977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1841E-2CDB-D64B-A5F1-7F8FEFACB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241906</xdr:colOff>
      <xdr:row>26</xdr:row>
      <xdr:rowOff>15118</xdr:rowOff>
    </xdr:from>
    <xdr:to>
      <xdr:col>9</xdr:col>
      <xdr:colOff>740254</xdr:colOff>
      <xdr:row>50</xdr:row>
      <xdr:rowOff>57791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DD82C3-E84F-5647-979B-5D1915ECF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7258</xdr:colOff>
      <xdr:row>26</xdr:row>
      <xdr:rowOff>18197</xdr:rowOff>
    </xdr:from>
    <xdr:to>
      <xdr:col>19</xdr:col>
      <xdr:colOff>511653</xdr:colOff>
      <xdr:row>50</xdr:row>
      <xdr:rowOff>60869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CB637D-C60F-7C4D-BABF-E3AFB5EE7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Y30"/>
  <sheetViews>
    <sheetView showGridLines="0" tabSelected="1" zoomScaleNormal="100" workbookViewId="0">
      <pane xSplit="1" ySplit="2" topLeftCell="B3" activePane="bottomRight" state="frozen"/>
      <selection pane="topRight"/>
      <selection pane="bottomLeft"/>
      <selection pane="bottomRight" activeCell="B4" sqref="B4:B5"/>
    </sheetView>
  </sheetViews>
  <sheetFormatPr baseColWidth="10" defaultColWidth="16.28515625" defaultRowHeight="20.100000000000001" customHeight="1"/>
  <cols>
    <col min="1" max="1" width="23.28515625" style="1" customWidth="1"/>
    <col min="2" max="2" width="16.28515625" style="1" customWidth="1"/>
    <col min="3" max="3" width="16.28515625" style="21" customWidth="1"/>
    <col min="4" max="4" width="16.28515625" style="1" customWidth="1"/>
    <col min="5" max="6" width="16.28515625" style="21" customWidth="1"/>
    <col min="7" max="259" width="16.28515625" style="1" customWidth="1"/>
  </cols>
  <sheetData>
    <row r="1" spans="1:10" ht="27.7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20.25" customHeight="1">
      <c r="A2" s="2"/>
      <c r="B2" s="3" t="s">
        <v>1</v>
      </c>
      <c r="C2" s="3" t="s">
        <v>58</v>
      </c>
      <c r="D2" s="3" t="s">
        <v>59</v>
      </c>
      <c r="E2" s="3" t="s">
        <v>54</v>
      </c>
      <c r="F2" s="3" t="s">
        <v>56</v>
      </c>
      <c r="G2" s="3" t="s">
        <v>55</v>
      </c>
      <c r="H2" s="3" t="s">
        <v>4</v>
      </c>
      <c r="I2" s="2"/>
      <c r="J2" s="2"/>
    </row>
    <row r="3" spans="1:10" ht="20.25" customHeight="1">
      <c r="A3" s="4" t="s">
        <v>5</v>
      </c>
      <c r="B3" s="5">
        <f>1899950</f>
        <v>1899950</v>
      </c>
      <c r="C3" s="36"/>
      <c r="D3" s="6"/>
      <c r="E3" s="6"/>
      <c r="F3" s="6"/>
      <c r="G3" s="6"/>
      <c r="H3" s="7" t="s">
        <v>6</v>
      </c>
      <c r="I3" s="6"/>
      <c r="J3" s="6"/>
    </row>
    <row r="4" spans="1:10" ht="20.100000000000001" customHeight="1">
      <c r="A4" s="8" t="s">
        <v>7</v>
      </c>
      <c r="B4" s="45">
        <v>173704</v>
      </c>
      <c r="C4" s="35"/>
      <c r="D4" s="10"/>
      <c r="E4" s="10"/>
      <c r="F4" s="10"/>
      <c r="G4" s="10"/>
      <c r="H4" s="10"/>
      <c r="I4" s="10"/>
      <c r="J4" s="10"/>
    </row>
    <row r="5" spans="1:10" ht="20.100000000000001" customHeight="1">
      <c r="A5" s="8" t="s">
        <v>8</v>
      </c>
      <c r="B5" s="45">
        <v>527615</v>
      </c>
      <c r="C5" s="35"/>
      <c r="D5" s="10"/>
      <c r="E5" s="10"/>
      <c r="F5" s="10"/>
      <c r="G5" s="10"/>
      <c r="H5" s="11">
        <f>B3/(B4+B5)</f>
        <v>2.7091095492921196</v>
      </c>
      <c r="I5" s="12" t="s">
        <v>9</v>
      </c>
      <c r="J5" s="10"/>
    </row>
    <row r="6" spans="1:10" ht="20.100000000000001" customHeight="1">
      <c r="A6" s="8" t="s">
        <v>10</v>
      </c>
      <c r="B6" s="13"/>
      <c r="C6" s="13"/>
      <c r="D6" s="13">
        <f>19.97</f>
        <v>19.97</v>
      </c>
      <c r="E6" s="34"/>
      <c r="F6" s="13">
        <f>19.97</f>
        <v>19.97</v>
      </c>
      <c r="G6" s="10"/>
      <c r="H6" s="12" t="s">
        <v>11</v>
      </c>
      <c r="I6" s="10"/>
      <c r="J6" s="10"/>
    </row>
    <row r="7" spans="1:10" ht="20.100000000000001" customHeight="1">
      <c r="A7" s="8" t="s">
        <v>12</v>
      </c>
      <c r="B7" s="9"/>
      <c r="C7" s="9"/>
      <c r="D7" s="9">
        <f>229</f>
        <v>229</v>
      </c>
      <c r="E7" s="35"/>
      <c r="F7" s="9">
        <f>229</f>
        <v>229</v>
      </c>
      <c r="G7" s="10"/>
      <c r="H7" s="10"/>
      <c r="I7" s="10"/>
      <c r="J7" s="10"/>
    </row>
    <row r="8" spans="1:10" ht="20.100000000000001" customHeight="1">
      <c r="A8" s="8" t="s">
        <v>13</v>
      </c>
      <c r="B8" s="13"/>
      <c r="C8" s="13"/>
      <c r="D8" s="13">
        <f>D6+D7</f>
        <v>248.97</v>
      </c>
      <c r="E8" s="14"/>
      <c r="F8" s="13">
        <f>F6+F7</f>
        <v>248.97</v>
      </c>
      <c r="G8" s="11">
        <v>36</v>
      </c>
      <c r="H8" s="10"/>
      <c r="I8" s="10"/>
      <c r="J8" s="10"/>
    </row>
    <row r="9" spans="1:10" ht="20.100000000000001" customHeight="1">
      <c r="A9" s="8" t="s">
        <v>14</v>
      </c>
      <c r="B9" s="9"/>
      <c r="C9" s="37">
        <v>1.377551</v>
      </c>
      <c r="D9" s="37">
        <v>0.96521699999999999</v>
      </c>
      <c r="E9" s="37">
        <v>346.52809000000002</v>
      </c>
      <c r="F9" s="14">
        <v>4.9505E-2</v>
      </c>
      <c r="G9" s="14">
        <v>635.39655200000004</v>
      </c>
      <c r="H9" s="12" t="s">
        <v>15</v>
      </c>
      <c r="I9" s="10"/>
      <c r="J9" s="10"/>
    </row>
    <row r="10" spans="1:10" ht="20.100000000000001" customHeight="1">
      <c r="A10" s="8" t="s">
        <v>16</v>
      </c>
      <c r="B10" s="9"/>
      <c r="C10" s="37">
        <v>6.1150440000000001</v>
      </c>
      <c r="D10" s="38">
        <v>2.9639639999999998</v>
      </c>
      <c r="E10" s="37">
        <v>8.1171170000000004</v>
      </c>
      <c r="F10" s="15">
        <v>0.76</v>
      </c>
      <c r="G10" s="14">
        <v>2.7523810000000002</v>
      </c>
      <c r="H10" s="10"/>
      <c r="I10" s="10"/>
      <c r="J10" s="10"/>
    </row>
    <row r="11" spans="1:10" ht="20.100000000000001" customHeight="1">
      <c r="A11" s="8" t="s">
        <v>17</v>
      </c>
      <c r="B11" s="9"/>
      <c r="C11" s="37">
        <v>1.3076920000000001</v>
      </c>
      <c r="D11" s="37">
        <v>0.98958299999999999</v>
      </c>
      <c r="E11" s="37">
        <v>625.33333300000004</v>
      </c>
      <c r="F11" s="14">
        <v>0.114286</v>
      </c>
      <c r="G11" s="14">
        <v>65.495050000000006</v>
      </c>
      <c r="H11" s="10"/>
      <c r="I11" s="10"/>
      <c r="J11" s="10"/>
    </row>
    <row r="12" spans="1:10" ht="20.100000000000001" customHeight="1">
      <c r="A12" s="8" t="s">
        <v>18</v>
      </c>
      <c r="B12" s="9"/>
      <c r="C12" s="37">
        <v>7.5436889999999996</v>
      </c>
      <c r="D12" s="37">
        <v>3.9428570000000001</v>
      </c>
      <c r="E12" s="37">
        <v>9.2247190000000003</v>
      </c>
      <c r="F12" s="14">
        <v>1.6727270000000001</v>
      </c>
      <c r="G12" s="14">
        <v>34.888888999999999</v>
      </c>
      <c r="H12" s="10"/>
      <c r="I12" s="10"/>
      <c r="J12" s="10"/>
    </row>
    <row r="13" spans="1:10" ht="20.100000000000001" customHeight="1">
      <c r="A13" s="8" t="s">
        <v>19</v>
      </c>
      <c r="B13" s="9"/>
      <c r="C13" s="37">
        <v>1.75</v>
      </c>
      <c r="D13" s="37">
        <v>1.034483</v>
      </c>
      <c r="E13" s="37">
        <v>5.5176470000000002</v>
      </c>
      <c r="F13" s="14">
        <v>0.31428600000000001</v>
      </c>
      <c r="G13" s="14">
        <v>13.113402000000001</v>
      </c>
      <c r="H13" s="10"/>
      <c r="I13" s="10"/>
      <c r="J13" s="10"/>
    </row>
    <row r="14" spans="1:10" ht="20.100000000000001" customHeight="1">
      <c r="A14" s="8" t="s">
        <v>20</v>
      </c>
      <c r="B14" s="9"/>
      <c r="C14" s="37">
        <v>1.8387100000000001</v>
      </c>
      <c r="D14" s="37">
        <v>1.180952</v>
      </c>
      <c r="E14" s="37">
        <v>6.7040819999999997</v>
      </c>
      <c r="F14" s="14">
        <v>1.0659339999999999</v>
      </c>
      <c r="G14" s="14">
        <v>9.0178569999999993</v>
      </c>
      <c r="H14" s="10"/>
      <c r="I14" s="10"/>
      <c r="J14" s="10"/>
    </row>
    <row r="15" spans="1:10" ht="20.100000000000001" customHeight="1">
      <c r="A15" s="8" t="s">
        <v>21</v>
      </c>
      <c r="B15" s="9"/>
      <c r="C15" s="37">
        <v>5.3980579999999998</v>
      </c>
      <c r="D15" s="37">
        <v>2.3235290000000002</v>
      </c>
      <c r="E15" s="37">
        <v>10.601694999999999</v>
      </c>
      <c r="F15" s="14">
        <v>1.194175</v>
      </c>
      <c r="G15" s="16">
        <v>13.273585000000001</v>
      </c>
      <c r="H15" s="10"/>
      <c r="I15" s="10"/>
      <c r="J15" s="10"/>
    </row>
    <row r="16" spans="1:10" ht="20.100000000000001" customHeight="1">
      <c r="A16" s="8" t="s">
        <v>22</v>
      </c>
      <c r="B16" s="9"/>
      <c r="C16" s="37">
        <v>13.138614</v>
      </c>
      <c r="D16" s="37">
        <v>8.0707070000000005</v>
      </c>
      <c r="E16" s="37">
        <v>6.6574070000000001</v>
      </c>
      <c r="F16" s="14">
        <v>3.7083330000000001</v>
      </c>
      <c r="G16" s="14">
        <v>12.103774</v>
      </c>
      <c r="H16" s="10"/>
      <c r="I16" s="10"/>
      <c r="J16" s="10"/>
    </row>
    <row r="17" spans="1:10" ht="20.100000000000001" customHeight="1">
      <c r="A17" s="8" t="s">
        <v>23</v>
      </c>
      <c r="B17" s="9"/>
      <c r="C17" s="37">
        <v>9.954955</v>
      </c>
      <c r="D17" s="37">
        <v>7.1666670000000003</v>
      </c>
      <c r="E17" s="37">
        <v>7.1848739999999998</v>
      </c>
      <c r="F17" s="14">
        <v>3.913043</v>
      </c>
      <c r="G17" s="14">
        <v>10.872548999999999</v>
      </c>
      <c r="H17" s="10"/>
      <c r="I17" s="10"/>
      <c r="J17" s="10"/>
    </row>
    <row r="18" spans="1:10" ht="20.100000000000001" customHeight="1">
      <c r="A18" s="8" t="s">
        <v>24</v>
      </c>
      <c r="B18" s="9"/>
      <c r="C18" s="37">
        <v>16.242718</v>
      </c>
      <c r="D18" s="37">
        <v>12.309278000000001</v>
      </c>
      <c r="E18" s="37">
        <v>7.6226419999999999</v>
      </c>
      <c r="F18" s="14">
        <v>6.8415840000000001</v>
      </c>
      <c r="G18" s="14">
        <v>354.23636399999998</v>
      </c>
      <c r="H18" s="10"/>
      <c r="I18" s="10"/>
      <c r="J18" s="10"/>
    </row>
    <row r="19" spans="1:10" ht="20.100000000000001" customHeight="1">
      <c r="A19" s="8" t="s">
        <v>25</v>
      </c>
      <c r="B19" s="9"/>
      <c r="C19" s="37">
        <v>5.5543480000000001</v>
      </c>
      <c r="D19" s="37">
        <v>6.4343430000000001</v>
      </c>
      <c r="E19" s="37">
        <v>5.6804119999999996</v>
      </c>
      <c r="F19" s="14">
        <v>0.61904800000000004</v>
      </c>
      <c r="G19" s="14">
        <v>27.292452999999998</v>
      </c>
      <c r="H19" s="10"/>
      <c r="I19" s="10"/>
      <c r="J19" s="10"/>
    </row>
    <row r="20" spans="1:10" ht="20.100000000000001" customHeight="1">
      <c r="A20" s="8" t="s">
        <v>26</v>
      </c>
      <c r="B20" s="9"/>
      <c r="C20" s="37">
        <v>7.2710280000000003</v>
      </c>
      <c r="D20" s="37">
        <v>14.75</v>
      </c>
      <c r="E20" s="37">
        <v>6.2</v>
      </c>
      <c r="F20" s="14">
        <v>5.1397849999999998</v>
      </c>
      <c r="G20" s="14">
        <v>101.359551</v>
      </c>
      <c r="H20" s="10"/>
      <c r="I20" s="10"/>
      <c r="J20" s="10"/>
    </row>
    <row r="21" spans="1:10" ht="20.100000000000001" customHeight="1">
      <c r="A21" s="8" t="s">
        <v>27</v>
      </c>
      <c r="B21" s="43"/>
      <c r="C21" s="37">
        <v>17.884615</v>
      </c>
      <c r="D21" s="37">
        <v>6</v>
      </c>
      <c r="E21" s="37">
        <v>7.4069770000000004</v>
      </c>
      <c r="F21" s="14">
        <v>11.172043</v>
      </c>
      <c r="G21" s="14">
        <v>12.244444</v>
      </c>
      <c r="H21" s="10"/>
      <c r="I21" s="10"/>
      <c r="J21" s="10"/>
    </row>
    <row r="22" spans="1:10" ht="20.100000000000001" customHeight="1">
      <c r="A22" s="8" t="s">
        <v>28</v>
      </c>
      <c r="B22" s="43"/>
      <c r="C22" s="37">
        <v>43.789473999999998</v>
      </c>
      <c r="D22" s="37">
        <v>12.845361</v>
      </c>
      <c r="E22" s="37">
        <v>7.0442479999999996</v>
      </c>
      <c r="F22" s="14">
        <v>30.958333</v>
      </c>
      <c r="G22" s="17">
        <v>11.572917</v>
      </c>
      <c r="H22" s="10"/>
      <c r="I22" s="10"/>
      <c r="J22" s="10"/>
    </row>
    <row r="23" spans="1:10" ht="20.100000000000001" customHeight="1">
      <c r="A23" s="8" t="s">
        <v>29</v>
      </c>
      <c r="B23" s="43"/>
      <c r="C23" s="37">
        <v>7.6595740000000001</v>
      </c>
      <c r="D23" s="37">
        <v>4.6170210000000003</v>
      </c>
      <c r="E23" s="37">
        <v>7.8470589999999998</v>
      </c>
      <c r="F23" s="14">
        <v>4.9519229999999999</v>
      </c>
      <c r="G23" s="14">
        <v>37.576923000000001</v>
      </c>
      <c r="H23" s="10"/>
      <c r="I23" s="10"/>
      <c r="J23" s="10"/>
    </row>
    <row r="24" spans="1:10" ht="20.100000000000001" customHeight="1">
      <c r="A24" s="8" t="s">
        <v>30</v>
      </c>
      <c r="B24" s="9"/>
      <c r="C24" s="37">
        <v>11.304347999999999</v>
      </c>
      <c r="D24" s="37">
        <v>9.1326529999999995</v>
      </c>
      <c r="E24" s="37">
        <v>6.6565659999999998</v>
      </c>
      <c r="F24" s="14">
        <v>8.9894739999999995</v>
      </c>
      <c r="G24" s="14">
        <v>21.574256999999999</v>
      </c>
      <c r="H24" s="10"/>
      <c r="I24" s="10"/>
      <c r="J24" s="10"/>
    </row>
    <row r="25" spans="1:10" ht="20.100000000000001" customHeight="1">
      <c r="A25" s="8" t="s">
        <v>31</v>
      </c>
      <c r="B25" s="43"/>
      <c r="C25" s="37">
        <v>11.056604</v>
      </c>
      <c r="D25" s="37">
        <v>10.009524000000001</v>
      </c>
      <c r="E25" s="37">
        <v>6.8224299999999998</v>
      </c>
      <c r="F25" s="14">
        <v>10.757009</v>
      </c>
      <c r="G25" s="14">
        <v>27.890243999999999</v>
      </c>
      <c r="H25" s="10"/>
      <c r="I25" s="10"/>
      <c r="J25" s="10"/>
    </row>
    <row r="26" spans="1:10" ht="20.100000000000001" customHeight="1">
      <c r="A26" s="8" t="s">
        <v>32</v>
      </c>
      <c r="B26" s="43"/>
      <c r="C26" s="37">
        <v>1258.5348839999999</v>
      </c>
      <c r="D26" s="39">
        <v>1077.197674</v>
      </c>
      <c r="E26" s="37">
        <v>8.6470590000000005</v>
      </c>
      <c r="F26" s="18">
        <v>827</v>
      </c>
      <c r="G26" s="14">
        <v>63.888888999999999</v>
      </c>
      <c r="H26" s="10"/>
      <c r="I26" s="10"/>
      <c r="J26" s="10"/>
    </row>
    <row r="27" spans="1:10" ht="20.100000000000001" customHeight="1">
      <c r="A27" s="8" t="s">
        <v>33</v>
      </c>
      <c r="B27" s="43"/>
      <c r="C27" s="37">
        <v>11.351851999999999</v>
      </c>
      <c r="D27" s="37">
        <v>9.71875</v>
      </c>
      <c r="E27" s="37">
        <v>7.3027519999999999</v>
      </c>
      <c r="F27" s="14">
        <v>10.677083</v>
      </c>
      <c r="G27" s="17">
        <v>23.043956000000001</v>
      </c>
      <c r="H27" s="10"/>
      <c r="I27" s="10"/>
      <c r="J27" s="10"/>
    </row>
    <row r="28" spans="1:10" ht="20.100000000000001" customHeight="1">
      <c r="A28" s="8" t="s">
        <v>34</v>
      </c>
      <c r="B28" s="9"/>
      <c r="C28" s="37">
        <v>19.252746999999999</v>
      </c>
      <c r="D28" s="37">
        <v>14.180952</v>
      </c>
      <c r="E28" s="37">
        <v>8.1170209999999994</v>
      </c>
      <c r="F28" s="14">
        <v>31.053763</v>
      </c>
      <c r="G28" s="14">
        <v>33.606060999999997</v>
      </c>
      <c r="H28" s="10"/>
      <c r="I28" s="10"/>
      <c r="J28" s="10"/>
    </row>
    <row r="29" spans="1:10" ht="20.100000000000001" customHeight="1">
      <c r="A29" s="8" t="s">
        <v>35</v>
      </c>
      <c r="B29" s="43"/>
      <c r="C29" s="37">
        <v>25.25</v>
      </c>
      <c r="D29" s="37">
        <v>20.096774</v>
      </c>
      <c r="E29" s="37">
        <v>9.901961</v>
      </c>
      <c r="F29" s="14">
        <v>59.613208</v>
      </c>
      <c r="G29" s="14">
        <v>54.091836999999998</v>
      </c>
      <c r="H29" s="10"/>
      <c r="I29" s="10"/>
      <c r="J29" s="10"/>
    </row>
    <row r="30" spans="1:10" ht="20.100000000000001" customHeight="1">
      <c r="D30" s="42" t="s">
        <v>57</v>
      </c>
      <c r="E30" s="42"/>
    </row>
  </sheetData>
  <mergeCells count="2">
    <mergeCell ref="A1:J1"/>
    <mergeCell ref="D30:E30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Y29"/>
  <sheetViews>
    <sheetView showGridLines="0" zoomScale="85" zoomScaleNormal="85" workbookViewId="0">
      <pane xSplit="1" ySplit="2" topLeftCell="B3" activePane="bottomRight" state="frozen"/>
      <selection pane="topRight"/>
      <selection pane="bottomLeft"/>
      <selection pane="bottomRight" activeCell="B4" sqref="B4:B5"/>
    </sheetView>
  </sheetViews>
  <sheetFormatPr baseColWidth="10" defaultColWidth="16.28515625" defaultRowHeight="20.100000000000001" customHeight="1"/>
  <cols>
    <col min="1" max="1" width="21.85546875" style="19" customWidth="1"/>
    <col min="2" max="2" width="16.28515625" style="19" customWidth="1"/>
    <col min="3" max="5" width="16.28515625" style="21" customWidth="1"/>
    <col min="6" max="6" width="18.85546875" style="19" customWidth="1"/>
    <col min="7" max="7" width="20.85546875" style="19" customWidth="1"/>
    <col min="8" max="259" width="16.28515625" style="19" customWidth="1"/>
  </cols>
  <sheetData>
    <row r="1" spans="1:10" ht="27.7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20.25" customHeight="1">
      <c r="A2" s="2"/>
      <c r="B2" s="3" t="s">
        <v>1</v>
      </c>
      <c r="C2" s="3" t="s">
        <v>58</v>
      </c>
      <c r="D2" s="3" t="s">
        <v>59</v>
      </c>
      <c r="E2" s="3" t="s">
        <v>54</v>
      </c>
      <c r="F2" s="3" t="s">
        <v>2</v>
      </c>
      <c r="G2" s="3" t="s">
        <v>3</v>
      </c>
      <c r="H2" s="3" t="s">
        <v>4</v>
      </c>
      <c r="I2" s="2"/>
      <c r="J2" s="2"/>
    </row>
    <row r="3" spans="1:10" ht="20.25" customHeight="1">
      <c r="A3" s="4" t="s">
        <v>5</v>
      </c>
      <c r="B3" s="5">
        <v>16851235</v>
      </c>
      <c r="C3" s="36"/>
      <c r="D3" s="36"/>
      <c r="E3" s="36"/>
      <c r="F3" s="6"/>
      <c r="G3" s="6"/>
      <c r="H3" s="7" t="s">
        <v>6</v>
      </c>
      <c r="I3" s="6"/>
      <c r="J3" s="6"/>
    </row>
    <row r="4" spans="1:10" ht="20.100000000000001" customHeight="1">
      <c r="A4" s="8" t="s">
        <v>7</v>
      </c>
      <c r="B4" s="45">
        <v>774018</v>
      </c>
      <c r="C4" s="35"/>
      <c r="D4" s="35"/>
      <c r="E4" s="35"/>
      <c r="F4" s="10"/>
      <c r="G4" s="10"/>
      <c r="H4" s="10"/>
      <c r="I4" s="10"/>
      <c r="J4" s="10"/>
    </row>
    <row r="5" spans="1:10" ht="20.100000000000001" customHeight="1">
      <c r="A5" s="8" t="s">
        <v>8</v>
      </c>
      <c r="B5" s="45">
        <v>3207503</v>
      </c>
      <c r="C5" s="35"/>
      <c r="D5" s="35"/>
      <c r="E5" s="35"/>
      <c r="F5" s="10"/>
      <c r="G5" s="10"/>
      <c r="H5" s="11">
        <f>B3/(B4+B5)</f>
        <v>4.2323612006567339</v>
      </c>
      <c r="I5" s="12" t="s">
        <v>9</v>
      </c>
      <c r="J5" s="10"/>
    </row>
    <row r="6" spans="1:10" ht="20.100000000000001" customHeight="1">
      <c r="A6" s="8" t="s">
        <v>10</v>
      </c>
      <c r="B6" s="13"/>
      <c r="C6" s="13"/>
      <c r="D6" s="13"/>
      <c r="E6" s="13"/>
      <c r="F6" s="13">
        <v>330.47</v>
      </c>
      <c r="G6" s="10"/>
      <c r="H6" s="12" t="s">
        <v>11</v>
      </c>
      <c r="I6" s="10"/>
      <c r="J6" s="10"/>
    </row>
    <row r="7" spans="1:10" ht="20.100000000000001" customHeight="1">
      <c r="A7" s="8" t="s">
        <v>12</v>
      </c>
      <c r="B7" s="9"/>
      <c r="C7" s="9"/>
      <c r="D7" s="9"/>
      <c r="E7" s="9"/>
      <c r="F7" s="9">
        <v>826</v>
      </c>
      <c r="G7" s="10"/>
      <c r="H7" s="10"/>
      <c r="I7" s="10"/>
      <c r="J7" s="10"/>
    </row>
    <row r="8" spans="1:10" ht="20.100000000000001" customHeight="1">
      <c r="A8" s="8" t="s">
        <v>13</v>
      </c>
      <c r="B8" s="13"/>
      <c r="C8" s="13"/>
      <c r="D8" s="13"/>
      <c r="E8" s="13"/>
      <c r="F8" s="13">
        <f>SUM(F6:F7)</f>
        <v>1156.47</v>
      </c>
      <c r="G8" s="11">
        <f>3+6*60+23-35</f>
        <v>351</v>
      </c>
      <c r="H8" s="10"/>
      <c r="I8" s="10"/>
      <c r="J8" s="10"/>
    </row>
    <row r="9" spans="1:10" ht="20.100000000000001" customHeight="1">
      <c r="A9" s="8" t="s">
        <v>14</v>
      </c>
      <c r="B9" s="13"/>
      <c r="C9" s="37">
        <v>0.82758600000000004</v>
      </c>
      <c r="D9" s="37">
        <v>0.54545500000000002</v>
      </c>
      <c r="E9" s="37">
        <v>33775.693877999998</v>
      </c>
      <c r="F9" s="14">
        <v>0.47169800000000001</v>
      </c>
      <c r="G9" s="14">
        <v>5657.0833329999996</v>
      </c>
      <c r="H9" s="12" t="s">
        <v>15</v>
      </c>
      <c r="I9" s="10"/>
      <c r="J9" s="14"/>
    </row>
    <row r="10" spans="1:10" ht="20.100000000000001" customHeight="1">
      <c r="A10" s="8" t="s">
        <v>16</v>
      </c>
      <c r="B10" s="13"/>
      <c r="C10" s="37">
        <v>1.6875</v>
      </c>
      <c r="D10" s="37">
        <v>1.0439560000000001</v>
      </c>
      <c r="E10" s="37">
        <v>11.084746000000001</v>
      </c>
      <c r="F10" s="14">
        <v>5.7818180000000003</v>
      </c>
      <c r="G10" s="14">
        <v>14.739129999999999</v>
      </c>
      <c r="H10" s="10"/>
      <c r="I10" s="10"/>
      <c r="J10" s="14"/>
    </row>
    <row r="11" spans="1:10" ht="20.100000000000001" customHeight="1">
      <c r="A11" s="8" t="s">
        <v>17</v>
      </c>
      <c r="B11" s="13"/>
      <c r="C11" s="37">
        <v>0.788991</v>
      </c>
      <c r="D11" s="37">
        <v>2.913462</v>
      </c>
      <c r="E11" s="37">
        <v>6839.8811880000003</v>
      </c>
      <c r="F11" s="14">
        <v>0.36274499999999998</v>
      </c>
      <c r="G11" s="14">
        <v>525.22881400000006</v>
      </c>
      <c r="H11" s="10"/>
      <c r="I11" s="10"/>
      <c r="J11" s="14"/>
    </row>
    <row r="12" spans="1:10" ht="20.100000000000001" customHeight="1">
      <c r="A12" s="8" t="s">
        <v>18</v>
      </c>
      <c r="B12" s="13"/>
      <c r="C12" s="37">
        <v>3.3440859999999999</v>
      </c>
      <c r="D12" s="37">
        <v>1.852174</v>
      </c>
      <c r="E12" s="37">
        <v>11.737374000000001</v>
      </c>
      <c r="F12" s="14">
        <v>6.8738739999999998</v>
      </c>
      <c r="G12" s="14">
        <v>75.115043999999997</v>
      </c>
      <c r="H12" s="10"/>
      <c r="I12" s="10"/>
      <c r="J12" s="14"/>
    </row>
    <row r="13" spans="1:10" ht="20.100000000000001" customHeight="1">
      <c r="A13" s="8" t="s">
        <v>19</v>
      </c>
      <c r="B13" s="13"/>
      <c r="C13" s="37">
        <v>1.0208330000000001</v>
      </c>
      <c r="D13" s="37">
        <v>1.773196</v>
      </c>
      <c r="E13" s="37">
        <v>7.6881719999999998</v>
      </c>
      <c r="F13" s="17">
        <v>0.76087000000000005</v>
      </c>
      <c r="G13" s="14">
        <v>5.1495329999999999</v>
      </c>
      <c r="H13" s="10"/>
      <c r="I13" s="10"/>
      <c r="J13" s="14"/>
    </row>
    <row r="14" spans="1:10" ht="20.100000000000001" customHeight="1">
      <c r="A14" s="8" t="s">
        <v>20</v>
      </c>
      <c r="B14" s="13"/>
      <c r="C14" s="37">
        <v>1.2521739999999999</v>
      </c>
      <c r="D14" s="37">
        <v>1.173554</v>
      </c>
      <c r="E14" s="37">
        <v>7.8023259999999999</v>
      </c>
      <c r="F14" s="20">
        <v>1.448</v>
      </c>
      <c r="G14" s="14">
        <v>9.5454550000000005</v>
      </c>
      <c r="H14" s="10"/>
      <c r="I14" s="10"/>
      <c r="J14" s="14"/>
    </row>
    <row r="15" spans="1:10" ht="20.100000000000001" customHeight="1">
      <c r="A15" s="8" t="s">
        <v>21</v>
      </c>
      <c r="B15" s="13"/>
      <c r="C15" s="37">
        <v>2.453608</v>
      </c>
      <c r="D15" s="37">
        <v>2.2149529999999999</v>
      </c>
      <c r="E15" s="37">
        <v>9.9797980000000006</v>
      </c>
      <c r="F15" s="14">
        <v>1.8658539999999999</v>
      </c>
      <c r="G15" s="14">
        <v>27.116667</v>
      </c>
      <c r="H15" s="10"/>
      <c r="I15" s="10"/>
      <c r="J15" s="14"/>
    </row>
    <row r="16" spans="1:10" ht="20.100000000000001" customHeight="1">
      <c r="A16" s="8" t="s">
        <v>22</v>
      </c>
      <c r="B16" s="13"/>
      <c r="C16" s="37">
        <v>13.65625</v>
      </c>
      <c r="D16" s="37">
        <v>12.190476</v>
      </c>
      <c r="E16" s="37">
        <v>8.6868689999999997</v>
      </c>
      <c r="F16" s="14">
        <v>8.7522120000000001</v>
      </c>
      <c r="G16" s="16">
        <v>10.641304</v>
      </c>
      <c r="H16" s="10"/>
      <c r="I16" s="10"/>
      <c r="J16" s="16"/>
    </row>
    <row r="17" spans="1:10" ht="20.100000000000001" customHeight="1">
      <c r="A17" s="8" t="s">
        <v>23</v>
      </c>
      <c r="B17" s="13"/>
      <c r="C17" s="37">
        <v>6.4727269999999999</v>
      </c>
      <c r="D17" s="37">
        <v>6.4038459999999997</v>
      </c>
      <c r="E17" s="37">
        <v>10.783333000000001</v>
      </c>
      <c r="F17" s="14">
        <v>5.8192769999999996</v>
      </c>
      <c r="G17" s="14">
        <v>11.558824</v>
      </c>
      <c r="H17" s="10"/>
      <c r="I17" s="10"/>
      <c r="J17" s="14"/>
    </row>
    <row r="18" spans="1:10" ht="20.100000000000001" customHeight="1">
      <c r="A18" s="8" t="s">
        <v>24</v>
      </c>
      <c r="B18" s="13"/>
      <c r="C18" s="37">
        <v>14.510204</v>
      </c>
      <c r="D18" s="37">
        <v>13.755319</v>
      </c>
      <c r="E18" s="37">
        <v>11.295918</v>
      </c>
      <c r="F18" s="14">
        <v>491.942857</v>
      </c>
      <c r="G18" s="14">
        <v>56.190083000000001</v>
      </c>
      <c r="H18" s="10"/>
      <c r="I18" s="10"/>
      <c r="J18" s="14"/>
    </row>
    <row r="19" spans="1:10" ht="20.100000000000001" customHeight="1">
      <c r="A19" s="8" t="s">
        <v>25</v>
      </c>
      <c r="B19" s="13"/>
      <c r="C19" s="37">
        <v>1.0543480000000001</v>
      </c>
      <c r="D19" s="37">
        <v>1.0952379999999999</v>
      </c>
      <c r="E19" s="37">
        <v>8.2127660000000002</v>
      </c>
      <c r="F19" s="14">
        <v>1.8921570000000001</v>
      </c>
      <c r="G19" s="14">
        <v>24.934578999999999</v>
      </c>
      <c r="H19" s="10"/>
      <c r="I19" s="10"/>
      <c r="J19" s="14"/>
    </row>
    <row r="20" spans="1:10" ht="20.100000000000001" customHeight="1">
      <c r="A20" s="8" t="s">
        <v>26</v>
      </c>
      <c r="B20" s="13"/>
      <c r="C20" s="37">
        <v>3.9626169999999998</v>
      </c>
      <c r="D20" s="37">
        <v>10.947917</v>
      </c>
      <c r="E20" s="37">
        <v>8.4700000000000006</v>
      </c>
      <c r="F20" s="14">
        <v>7.5833329999999997</v>
      </c>
      <c r="G20" s="14">
        <v>18.756757</v>
      </c>
      <c r="H20" s="10"/>
      <c r="I20" s="10"/>
      <c r="J20" s="14"/>
    </row>
    <row r="21" spans="1:10" ht="20.100000000000001" customHeight="1">
      <c r="A21" s="8" t="s">
        <v>27</v>
      </c>
      <c r="B21" s="43"/>
      <c r="C21" s="37">
        <v>12.788462000000001</v>
      </c>
      <c r="D21" s="37">
        <v>5.1764710000000003</v>
      </c>
      <c r="E21" s="37">
        <v>9.8910889999999991</v>
      </c>
      <c r="F21" s="14">
        <v>10.340206</v>
      </c>
      <c r="G21" s="14">
        <v>14.120879</v>
      </c>
      <c r="H21" s="10"/>
      <c r="I21" s="10"/>
      <c r="J21" s="14"/>
    </row>
    <row r="22" spans="1:10" ht="20.100000000000001" customHeight="1">
      <c r="A22" s="8" t="s">
        <v>28</v>
      </c>
      <c r="B22" s="43"/>
      <c r="C22" s="37">
        <v>37.463768000000002</v>
      </c>
      <c r="D22" s="37">
        <v>14.574468</v>
      </c>
      <c r="E22" s="37">
        <v>8.4563109999999995</v>
      </c>
      <c r="F22" s="14">
        <v>44.315789000000002</v>
      </c>
      <c r="G22" s="15">
        <v>12.936842</v>
      </c>
      <c r="H22" s="10"/>
      <c r="I22" s="10"/>
      <c r="J22" s="15"/>
    </row>
    <row r="23" spans="1:10" ht="20.100000000000001" customHeight="1">
      <c r="A23" s="8" t="s">
        <v>29</v>
      </c>
      <c r="B23" s="43"/>
      <c r="C23" s="37">
        <v>3.401786</v>
      </c>
      <c r="D23" s="37">
        <v>2.8095240000000001</v>
      </c>
      <c r="E23" s="37">
        <v>9.6043959999999995</v>
      </c>
      <c r="F23" s="14">
        <v>11.361905</v>
      </c>
      <c r="G23" s="14">
        <v>39.484211000000002</v>
      </c>
      <c r="H23" s="10"/>
      <c r="I23" s="10"/>
      <c r="J23" s="14"/>
    </row>
    <row r="24" spans="1:10" ht="20.100000000000001" customHeight="1">
      <c r="A24" s="8" t="s">
        <v>30</v>
      </c>
      <c r="B24" s="9"/>
      <c r="C24" s="37">
        <v>12.747748</v>
      </c>
      <c r="D24" s="37">
        <v>11.867347000000001</v>
      </c>
      <c r="E24" s="37">
        <v>12.93</v>
      </c>
      <c r="F24" s="17">
        <v>13.53012</v>
      </c>
      <c r="G24" s="14">
        <v>29.058824000000001</v>
      </c>
      <c r="H24" s="10"/>
      <c r="I24" s="10"/>
      <c r="J24" s="14"/>
    </row>
    <row r="25" spans="1:10" ht="20.100000000000001" customHeight="1">
      <c r="A25" s="8" t="s">
        <v>31</v>
      </c>
      <c r="B25" s="43"/>
      <c r="C25" s="37">
        <v>13.059405999999999</v>
      </c>
      <c r="D25" s="37">
        <v>11.911391999999999</v>
      </c>
      <c r="E25" s="37">
        <v>8.2183910000000004</v>
      </c>
      <c r="F25" s="14">
        <v>19.221239000000001</v>
      </c>
      <c r="G25" s="14">
        <v>29.875</v>
      </c>
      <c r="H25" s="10"/>
      <c r="I25" s="10"/>
      <c r="J25" s="14"/>
    </row>
    <row r="26" spans="1:10" ht="20.100000000000001" customHeight="1">
      <c r="A26" s="8" t="s">
        <v>32</v>
      </c>
      <c r="B26" s="43"/>
      <c r="C26" s="37">
        <v>1268.0267859999999</v>
      </c>
      <c r="D26" s="37">
        <v>1192.572917</v>
      </c>
      <c r="E26" s="37">
        <v>10.336842000000001</v>
      </c>
      <c r="F26" s="14">
        <v>753.010989</v>
      </c>
      <c r="G26" s="15">
        <v>83.141176000000002</v>
      </c>
      <c r="H26" s="10"/>
      <c r="I26" s="10"/>
      <c r="J26" s="15"/>
    </row>
    <row r="27" spans="1:10" ht="20.100000000000001" customHeight="1">
      <c r="A27" s="8" t="s">
        <v>33</v>
      </c>
      <c r="B27" s="43"/>
      <c r="C27" s="37">
        <v>13.662651</v>
      </c>
      <c r="D27" s="37">
        <v>12.530863999999999</v>
      </c>
      <c r="E27" s="37">
        <v>15.773585000000001</v>
      </c>
      <c r="F27" s="14">
        <v>20.428571000000002</v>
      </c>
      <c r="G27" s="14">
        <v>27.145833</v>
      </c>
      <c r="H27" s="10"/>
      <c r="I27" s="10"/>
      <c r="J27" s="14"/>
    </row>
    <row r="28" spans="1:10" ht="20.100000000000001" customHeight="1">
      <c r="A28" s="8" t="s">
        <v>34</v>
      </c>
      <c r="B28" s="9"/>
      <c r="C28" s="37">
        <v>5.9038459999999997</v>
      </c>
      <c r="D28" s="37">
        <v>5.517544</v>
      </c>
      <c r="E28" s="37">
        <v>14.98</v>
      </c>
      <c r="F28" s="14">
        <v>21.775281</v>
      </c>
      <c r="G28" s="14">
        <v>42.930233000000001</v>
      </c>
      <c r="H28" s="10"/>
      <c r="I28" s="10"/>
      <c r="J28" s="14"/>
    </row>
    <row r="29" spans="1:10" ht="20.100000000000001" customHeight="1">
      <c r="A29" s="8" t="s">
        <v>35</v>
      </c>
      <c r="B29" s="43"/>
      <c r="C29" s="37">
        <v>16.101852000000001</v>
      </c>
      <c r="D29" s="37">
        <v>17.464912000000002</v>
      </c>
      <c r="E29" s="37">
        <v>11.196429</v>
      </c>
      <c r="F29" s="14">
        <v>25.355768999999999</v>
      </c>
      <c r="G29" s="14">
        <v>58.055556000000003</v>
      </c>
      <c r="H29" s="10"/>
      <c r="I29" s="10"/>
      <c r="J29" s="14"/>
    </row>
  </sheetData>
  <mergeCells count="1">
    <mergeCell ref="A1:J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Y29"/>
  <sheetViews>
    <sheetView showGridLines="0" zoomScale="85" zoomScaleNormal="85" workbookViewId="0">
      <pane xSplit="1" ySplit="2" topLeftCell="B3" activePane="bottomRight" state="frozen"/>
      <selection pane="topRight"/>
      <selection pane="bottomLeft"/>
      <selection pane="bottomRight" activeCell="I9" sqref="I9:J29"/>
    </sheetView>
  </sheetViews>
  <sheetFormatPr baseColWidth="10" defaultColWidth="16.28515625" defaultRowHeight="20.100000000000001" customHeight="1"/>
  <cols>
    <col min="1" max="1" width="21" style="21" customWidth="1"/>
    <col min="2" max="5" width="16.28515625" style="21" customWidth="1"/>
    <col min="6" max="6" width="25.140625" style="21" customWidth="1"/>
    <col min="7" max="259" width="16.28515625" style="21" customWidth="1"/>
  </cols>
  <sheetData>
    <row r="1" spans="1:10" ht="27.7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20.25" customHeight="1">
      <c r="A2" s="2"/>
      <c r="B2" s="3" t="s">
        <v>1</v>
      </c>
      <c r="C2" s="3" t="s">
        <v>58</v>
      </c>
      <c r="D2" s="3" t="s">
        <v>59</v>
      </c>
      <c r="E2" s="3" t="s">
        <v>54</v>
      </c>
      <c r="F2" s="3" t="s">
        <v>2</v>
      </c>
      <c r="G2" s="3" t="s">
        <v>3</v>
      </c>
      <c r="H2" s="3" t="s">
        <v>4</v>
      </c>
      <c r="I2" s="2"/>
      <c r="J2" s="2"/>
    </row>
    <row r="3" spans="1:10" ht="20.25" customHeight="1">
      <c r="A3" s="4" t="s">
        <v>5</v>
      </c>
      <c r="B3" s="5">
        <f>44662456</f>
        <v>44662456</v>
      </c>
      <c r="C3" s="36"/>
      <c r="D3" s="36"/>
      <c r="E3" s="36"/>
      <c r="F3" s="6"/>
      <c r="G3" s="6"/>
      <c r="H3" s="7" t="s">
        <v>6</v>
      </c>
      <c r="I3" s="6"/>
      <c r="J3" s="6"/>
    </row>
    <row r="4" spans="1:10" ht="20.100000000000001" customHeight="1">
      <c r="A4" s="8" t="s">
        <v>7</v>
      </c>
      <c r="B4" s="45">
        <v>1612828</v>
      </c>
      <c r="C4" s="35"/>
      <c r="D4" s="35"/>
      <c r="E4" s="35"/>
      <c r="F4" s="10"/>
      <c r="G4" s="10"/>
      <c r="H4" s="10"/>
      <c r="I4" s="10"/>
      <c r="J4" s="10"/>
    </row>
    <row r="5" spans="1:10" ht="20.100000000000001" customHeight="1">
      <c r="A5" s="8" t="s">
        <v>8</v>
      </c>
      <c r="B5" s="45">
        <v>7481267</v>
      </c>
      <c r="C5" s="35"/>
      <c r="D5" s="35"/>
      <c r="E5" s="35"/>
      <c r="F5" s="10"/>
      <c r="G5" s="10"/>
      <c r="H5" s="11">
        <f>B3/(B4+B5)</f>
        <v>4.9111490478161928</v>
      </c>
      <c r="I5" s="12" t="s">
        <v>9</v>
      </c>
      <c r="J5" s="10"/>
    </row>
    <row r="6" spans="1:10" ht="20.100000000000001" customHeight="1">
      <c r="A6" s="8" t="s">
        <v>10</v>
      </c>
      <c r="B6" s="13"/>
      <c r="C6" s="13"/>
      <c r="D6" s="13"/>
      <c r="E6" s="13"/>
      <c r="F6" s="13">
        <v>267.77999999999997</v>
      </c>
      <c r="G6" s="10"/>
      <c r="H6" s="12" t="s">
        <v>11</v>
      </c>
      <c r="I6" s="10"/>
      <c r="J6" s="10"/>
    </row>
    <row r="7" spans="1:10" ht="20.100000000000001" customHeight="1">
      <c r="A7" s="8" t="s">
        <v>12</v>
      </c>
      <c r="B7" s="9"/>
      <c r="C7" s="9"/>
      <c r="D7" s="9"/>
      <c r="E7" s="9"/>
      <c r="F7" s="9">
        <v>1732</v>
      </c>
      <c r="G7" s="10"/>
      <c r="H7" s="10"/>
      <c r="I7" s="10"/>
      <c r="J7" s="10"/>
    </row>
    <row r="8" spans="1:10" ht="20.100000000000001" customHeight="1">
      <c r="A8" s="8" t="s">
        <v>13</v>
      </c>
      <c r="B8" s="13"/>
      <c r="C8" s="13"/>
      <c r="D8" s="13"/>
      <c r="E8" s="13"/>
      <c r="F8" s="13">
        <f>SUM(F6:F7)</f>
        <v>1999.78</v>
      </c>
      <c r="G8" s="11">
        <f>3+496271/1000</f>
        <v>499.27100000000002</v>
      </c>
      <c r="H8" s="10"/>
      <c r="I8" s="10"/>
    </row>
    <row r="9" spans="1:10" ht="20.100000000000001" customHeight="1">
      <c r="A9" s="8" t="s">
        <v>14</v>
      </c>
      <c r="B9" s="22"/>
      <c r="C9" s="44">
        <v>1.9292039999999999</v>
      </c>
      <c r="D9" s="40">
        <v>0.99038499999999996</v>
      </c>
      <c r="E9" s="40">
        <v>72398.947916999998</v>
      </c>
      <c r="F9" s="14">
        <v>0.70454499999999998</v>
      </c>
      <c r="G9" s="14">
        <v>13882.068375999999</v>
      </c>
      <c r="H9" s="12" t="s">
        <v>15</v>
      </c>
      <c r="I9" s="10"/>
    </row>
    <row r="10" spans="1:10" ht="20.100000000000001" customHeight="1">
      <c r="A10" s="8" t="s">
        <v>16</v>
      </c>
      <c r="B10" s="22"/>
      <c r="C10" s="44">
        <v>6.3425929999999999</v>
      </c>
      <c r="D10" s="40">
        <v>2.9494950000000002</v>
      </c>
      <c r="E10" s="40">
        <v>14.46</v>
      </c>
      <c r="F10" s="14">
        <v>6.5729170000000003</v>
      </c>
      <c r="G10" s="14">
        <v>4.5</v>
      </c>
      <c r="H10" s="10"/>
      <c r="I10" s="10"/>
    </row>
    <row r="11" spans="1:10" ht="20.100000000000001" customHeight="1">
      <c r="A11" s="8" t="s">
        <v>17</v>
      </c>
      <c r="B11" s="22"/>
      <c r="C11" s="44">
        <v>1.3069310000000001</v>
      </c>
      <c r="D11" s="40">
        <v>0.98863599999999996</v>
      </c>
      <c r="E11" s="40">
        <v>15484.438201999999</v>
      </c>
      <c r="F11" s="14">
        <v>0.655914</v>
      </c>
      <c r="G11" s="14">
        <v>1339.1</v>
      </c>
      <c r="H11" s="10"/>
      <c r="I11" s="10"/>
    </row>
    <row r="12" spans="1:10" ht="20.100000000000001" customHeight="1">
      <c r="A12" s="8" t="s">
        <v>18</v>
      </c>
      <c r="B12" s="22"/>
      <c r="C12" s="44">
        <v>6.9191919999999998</v>
      </c>
      <c r="D12" s="40">
        <v>4.5612240000000002</v>
      </c>
      <c r="E12" s="40">
        <v>16.574256999999999</v>
      </c>
      <c r="F12" s="18">
        <v>8</v>
      </c>
      <c r="G12" s="14">
        <v>96.096153999999999</v>
      </c>
      <c r="H12" s="10"/>
      <c r="I12" s="10"/>
    </row>
    <row r="13" spans="1:10" ht="20.100000000000001" customHeight="1">
      <c r="A13" s="8" t="s">
        <v>19</v>
      </c>
      <c r="B13" s="22"/>
      <c r="C13" s="44">
        <v>1.5050509999999999</v>
      </c>
      <c r="D13" s="40">
        <v>1.02</v>
      </c>
      <c r="E13" s="40">
        <v>12.377357999999999</v>
      </c>
      <c r="F13" s="14">
        <v>1.605769</v>
      </c>
      <c r="G13" s="14">
        <v>6.6354170000000003</v>
      </c>
      <c r="H13" s="10"/>
      <c r="I13" s="10"/>
    </row>
    <row r="14" spans="1:10" ht="20.100000000000001" customHeight="1">
      <c r="A14" s="8" t="s">
        <v>20</v>
      </c>
      <c r="B14" s="22"/>
      <c r="C14" s="44">
        <v>1.7184470000000001</v>
      </c>
      <c r="D14" s="40">
        <v>3.625</v>
      </c>
      <c r="E14" s="40">
        <v>9.9509799999999995</v>
      </c>
      <c r="F14" s="14">
        <v>1.535088</v>
      </c>
      <c r="G14" s="14">
        <v>8.4952380000000005</v>
      </c>
      <c r="H14" s="10"/>
      <c r="I14" s="10"/>
    </row>
    <row r="15" spans="1:10" ht="20.100000000000001" customHeight="1">
      <c r="A15" s="8" t="s">
        <v>21</v>
      </c>
      <c r="B15" s="22"/>
      <c r="C15" s="44">
        <v>4.1182800000000004</v>
      </c>
      <c r="D15" s="40">
        <v>2.242991</v>
      </c>
      <c r="E15" s="40">
        <v>8.7410709999999998</v>
      </c>
      <c r="F15" s="15">
        <v>4.68</v>
      </c>
      <c r="G15" s="16">
        <v>36.216495000000002</v>
      </c>
      <c r="H15" s="10"/>
      <c r="I15" s="10"/>
    </row>
    <row r="16" spans="1:10" ht="20.100000000000001" customHeight="1">
      <c r="A16" s="8" t="s">
        <v>22</v>
      </c>
      <c r="B16" s="22"/>
      <c r="C16" s="44">
        <v>18.988636</v>
      </c>
      <c r="D16" s="40">
        <v>15.008929</v>
      </c>
      <c r="E16" s="40">
        <v>14.161289999999999</v>
      </c>
      <c r="F16" s="14">
        <v>9.4180329999999994</v>
      </c>
      <c r="G16" s="14">
        <v>9.9</v>
      </c>
      <c r="H16" s="10"/>
      <c r="I16" s="10"/>
    </row>
    <row r="17" spans="1:10" ht="20.100000000000001" customHeight="1">
      <c r="A17" s="8" t="s">
        <v>23</v>
      </c>
      <c r="B17" s="22"/>
      <c r="C17" s="44">
        <v>14.690721999999999</v>
      </c>
      <c r="D17" s="40">
        <v>7.3962260000000004</v>
      </c>
      <c r="E17" s="40">
        <v>10</v>
      </c>
      <c r="F17" s="14">
        <v>5.9545450000000004</v>
      </c>
      <c r="G17" s="14">
        <v>9.9529409999999991</v>
      </c>
      <c r="H17" s="10"/>
      <c r="I17" s="10"/>
    </row>
    <row r="18" spans="1:10" ht="20.100000000000001" customHeight="1">
      <c r="A18" s="8" t="s">
        <v>24</v>
      </c>
      <c r="B18" s="22"/>
      <c r="C18" s="44">
        <v>18.019608000000002</v>
      </c>
      <c r="D18" s="40">
        <v>15.696078</v>
      </c>
      <c r="E18" s="40">
        <v>12.680851000000001</v>
      </c>
      <c r="F18" s="14">
        <v>14.741935</v>
      </c>
      <c r="G18" s="17">
        <v>48.666666999999997</v>
      </c>
      <c r="H18" s="10"/>
      <c r="I18" s="10"/>
    </row>
    <row r="19" spans="1:10" ht="20.100000000000001" customHeight="1">
      <c r="A19" s="8" t="s">
        <v>25</v>
      </c>
      <c r="B19" s="22"/>
      <c r="C19" s="44">
        <v>2.9782609999999998</v>
      </c>
      <c r="D19" s="40">
        <v>1.61</v>
      </c>
      <c r="E19" s="40">
        <v>12.457447</v>
      </c>
      <c r="F19" s="15">
        <v>1.81</v>
      </c>
      <c r="G19" s="14">
        <v>25.133333</v>
      </c>
      <c r="H19" s="10"/>
      <c r="I19" s="10"/>
    </row>
    <row r="20" spans="1:10" ht="20.100000000000001" customHeight="1">
      <c r="A20" s="8" t="s">
        <v>26</v>
      </c>
      <c r="B20" s="22"/>
      <c r="C20" s="44">
        <v>3.4453779999999998</v>
      </c>
      <c r="D20" s="40">
        <v>1.4941180000000001</v>
      </c>
      <c r="E20" s="40">
        <v>7.81</v>
      </c>
      <c r="F20" s="14">
        <v>4.0416670000000003</v>
      </c>
      <c r="G20" s="14">
        <v>33.189473999999997</v>
      </c>
      <c r="H20" s="10"/>
      <c r="I20" s="10"/>
    </row>
    <row r="21" spans="1:10" ht="20.100000000000001" customHeight="1">
      <c r="A21" s="8" t="s">
        <v>27</v>
      </c>
      <c r="B21" s="43"/>
      <c r="C21" s="44">
        <v>12.210526</v>
      </c>
      <c r="D21" s="40">
        <v>5.0199999999999996</v>
      </c>
      <c r="E21" s="40">
        <v>10.458333</v>
      </c>
      <c r="F21" s="15">
        <v>12.25</v>
      </c>
      <c r="G21" s="15">
        <v>18.585366</v>
      </c>
      <c r="H21" s="10"/>
      <c r="I21" s="10"/>
    </row>
    <row r="22" spans="1:10" ht="20.100000000000001" customHeight="1">
      <c r="A22" s="8" t="s">
        <v>28</v>
      </c>
      <c r="B22" s="43"/>
      <c r="C22" s="44">
        <v>37.5625</v>
      </c>
      <c r="D22" s="40">
        <v>16.938776000000001</v>
      </c>
      <c r="E22" s="40">
        <v>16.587156</v>
      </c>
      <c r="F22" s="14">
        <v>41.304761999999997</v>
      </c>
      <c r="G22" s="14">
        <v>11.444444000000001</v>
      </c>
      <c r="H22" s="10"/>
      <c r="I22" s="10"/>
    </row>
    <row r="23" spans="1:10" ht="20.100000000000001" customHeight="1">
      <c r="A23" s="8" t="s">
        <v>29</v>
      </c>
      <c r="B23" s="43"/>
      <c r="C23" s="44">
        <v>7.0357139999999996</v>
      </c>
      <c r="D23" s="40">
        <v>3.2347830000000002</v>
      </c>
      <c r="E23" s="40">
        <v>10.614583</v>
      </c>
      <c r="F23" s="14">
        <v>8.3406590000000005</v>
      </c>
      <c r="G23" s="14">
        <v>34.083333000000003</v>
      </c>
      <c r="H23" s="10"/>
      <c r="I23" s="10"/>
    </row>
    <row r="24" spans="1:10" ht="20.100000000000001" customHeight="1">
      <c r="A24" s="8" t="s">
        <v>30</v>
      </c>
      <c r="B24" s="9"/>
      <c r="C24" s="44">
        <v>14.827957</v>
      </c>
      <c r="D24" s="40">
        <v>15.273585000000001</v>
      </c>
      <c r="E24" s="40">
        <v>7.8034189999999999</v>
      </c>
      <c r="F24" s="14">
        <v>14.344086000000001</v>
      </c>
      <c r="G24" s="14">
        <v>22.330579</v>
      </c>
      <c r="H24" s="10"/>
      <c r="I24" s="10"/>
    </row>
    <row r="25" spans="1:10" ht="20.100000000000001" customHeight="1">
      <c r="A25" s="8" t="s">
        <v>31</v>
      </c>
      <c r="B25" s="43"/>
      <c r="C25" s="44">
        <v>23.950495</v>
      </c>
      <c r="D25" s="40">
        <v>18.058140000000002</v>
      </c>
      <c r="E25" s="40">
        <v>9.1333330000000004</v>
      </c>
      <c r="F25" s="16">
        <v>18.600000000000001</v>
      </c>
      <c r="G25" s="17">
        <v>26.28866</v>
      </c>
      <c r="H25" s="10"/>
      <c r="I25" s="10"/>
    </row>
    <row r="26" spans="1:10" ht="20.100000000000001" customHeight="1">
      <c r="A26" s="8" t="s">
        <v>32</v>
      </c>
      <c r="B26" s="43"/>
      <c r="C26" s="44">
        <v>1239.495238</v>
      </c>
      <c r="D26" s="40">
        <v>1275.757576</v>
      </c>
      <c r="E26" s="40">
        <v>13.553398</v>
      </c>
      <c r="F26" s="14">
        <v>780.01851899999997</v>
      </c>
      <c r="G26" s="15">
        <v>48.085470000000001</v>
      </c>
      <c r="H26" s="10"/>
      <c r="I26" s="10"/>
    </row>
    <row r="27" spans="1:10" ht="20.100000000000001" customHeight="1">
      <c r="A27" s="8" t="s">
        <v>33</v>
      </c>
      <c r="B27" s="43"/>
      <c r="C27" s="44">
        <v>15.594595</v>
      </c>
      <c r="D27" s="40">
        <v>15.715788999999999</v>
      </c>
      <c r="E27" s="40">
        <v>10.113208</v>
      </c>
      <c r="F27" s="14">
        <v>19.745097999999999</v>
      </c>
      <c r="G27" s="14">
        <v>23.509091000000002</v>
      </c>
      <c r="H27" s="10"/>
      <c r="I27" s="10"/>
    </row>
    <row r="28" spans="1:10" ht="20.100000000000001" customHeight="1">
      <c r="A28" s="8" t="s">
        <v>34</v>
      </c>
      <c r="B28" s="9"/>
      <c r="C28" s="44">
        <v>17.183672999999999</v>
      </c>
      <c r="D28" s="40">
        <v>8.1616160000000004</v>
      </c>
      <c r="E28" s="40">
        <v>16.357894999999999</v>
      </c>
      <c r="F28" s="14">
        <v>19.142856999999999</v>
      </c>
      <c r="G28" s="14">
        <v>28.373736999999998</v>
      </c>
      <c r="H28" s="10"/>
      <c r="I28" s="10"/>
    </row>
    <row r="29" spans="1:10" ht="20.100000000000001" customHeight="1">
      <c r="A29" s="8" t="s">
        <v>35</v>
      </c>
      <c r="B29" s="43"/>
      <c r="C29" s="44">
        <v>20.71</v>
      </c>
      <c r="D29" s="40">
        <v>18.638095</v>
      </c>
      <c r="E29" s="40">
        <v>12.010417</v>
      </c>
      <c r="F29" s="14">
        <v>36.047618999999997</v>
      </c>
      <c r="G29" s="14">
        <v>74.117647000000005</v>
      </c>
      <c r="H29" s="10"/>
      <c r="I29" s="10"/>
      <c r="J29" s="10"/>
    </row>
  </sheetData>
  <mergeCells count="1">
    <mergeCell ref="A1:J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A09-EE40-6F42-9F63-1EF10D68E4CE}">
  <dimension ref="A1:E9"/>
  <sheetViews>
    <sheetView zoomScale="130" zoomScaleNormal="130" workbookViewId="0">
      <selection activeCell="H7" sqref="H7"/>
    </sheetView>
  </sheetViews>
  <sheetFormatPr baseColWidth="10" defaultRowHeight="12.75"/>
  <cols>
    <col min="1" max="2" width="17.7109375" customWidth="1"/>
    <col min="3" max="3" width="19" customWidth="1"/>
    <col min="4" max="4" width="21.42578125" customWidth="1"/>
    <col min="5" max="5" width="25" customWidth="1"/>
  </cols>
  <sheetData>
    <row r="1" spans="1:5" s="25" customFormat="1">
      <c r="A1" s="25" t="s">
        <v>36</v>
      </c>
      <c r="B1" s="25" t="s">
        <v>5</v>
      </c>
      <c r="C1" s="27" t="s">
        <v>47</v>
      </c>
      <c r="D1" s="25" t="s">
        <v>3</v>
      </c>
    </row>
    <row r="2" spans="1:5">
      <c r="A2" t="s">
        <v>37</v>
      </c>
      <c r="B2" s="23">
        <f>Biopax!$B$3/1000000</f>
        <v>1.89995</v>
      </c>
      <c r="C2" s="24">
        <f>Biopax!D$8/60</f>
        <v>4.1494999999999997</v>
      </c>
      <c r="D2" s="24">
        <f>Biopax!G$8/60</f>
        <v>0.6</v>
      </c>
    </row>
    <row r="3" spans="1:5">
      <c r="A3" t="s">
        <v>38</v>
      </c>
      <c r="B3" s="23">
        <f>Ara!$B$3/1000000</f>
        <v>16.851234999999999</v>
      </c>
      <c r="C3" s="24">
        <f>Ara!F$8/60</f>
        <v>19.2745</v>
      </c>
      <c r="D3" s="24">
        <f>Ara!G$8/60</f>
        <v>5.85</v>
      </c>
    </row>
    <row r="4" spans="1:5">
      <c r="A4" t="s">
        <v>39</v>
      </c>
      <c r="B4" s="23">
        <f>Wheat!$B$3/1000000</f>
        <v>44.662455999999999</v>
      </c>
      <c r="C4" s="24">
        <f>Wheat!F$8/60</f>
        <v>33.329666666666668</v>
      </c>
      <c r="D4" s="24">
        <f>Wheat!G$8/60</f>
        <v>8.3211833333333338</v>
      </c>
    </row>
    <row r="8" spans="1:5">
      <c r="E8" s="26" t="s">
        <v>48</v>
      </c>
    </row>
    <row r="9" spans="1:5" ht="12.95" customHeight="1">
      <c r="E9" s="26" t="s">
        <v>49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3143-BDBF-FD41-9A6E-2395CA27F127}">
  <dimension ref="A2:N53"/>
  <sheetViews>
    <sheetView topLeftCell="B2" zoomScale="125" zoomScaleNormal="100" workbookViewId="0">
      <selection activeCell="H118" sqref="H118"/>
    </sheetView>
  </sheetViews>
  <sheetFormatPr baseColWidth="10" defaultRowHeight="12.75"/>
  <cols>
    <col min="1" max="7" width="14.42578125" customWidth="1"/>
  </cols>
  <sheetData>
    <row r="2" spans="1:14" s="27" customFormat="1">
      <c r="A2" s="28" t="s">
        <v>40</v>
      </c>
      <c r="B2" s="30" t="s">
        <v>44</v>
      </c>
      <c r="C2" s="31" t="s">
        <v>43</v>
      </c>
      <c r="D2" s="30" t="s">
        <v>45</v>
      </c>
      <c r="E2" s="31" t="s">
        <v>41</v>
      </c>
      <c r="F2" s="30" t="s">
        <v>46</v>
      </c>
      <c r="G2" s="31" t="s">
        <v>42</v>
      </c>
      <c r="I2" s="27" t="s">
        <v>53</v>
      </c>
      <c r="J2" s="27" t="s">
        <v>53</v>
      </c>
      <c r="K2" s="27" t="s">
        <v>53</v>
      </c>
      <c r="L2" s="27" t="s">
        <v>53</v>
      </c>
      <c r="M2" s="27" t="s">
        <v>53</v>
      </c>
      <c r="N2" s="27" t="s">
        <v>53</v>
      </c>
    </row>
    <row r="3" spans="1:14">
      <c r="A3" s="29" t="str">
        <f>Biopax!$A9</f>
        <v>cnt</v>
      </c>
      <c r="B3" s="32">
        <f>Biopax!$D9</f>
        <v>0.96521699999999999</v>
      </c>
      <c r="C3" s="33">
        <f>Biopax!$G9</f>
        <v>635.39655200000004</v>
      </c>
      <c r="D3" s="32">
        <f>Ara!$F9</f>
        <v>0.47169800000000001</v>
      </c>
      <c r="E3" s="33">
        <f>Ara!$G9</f>
        <v>5657.0833329999996</v>
      </c>
      <c r="F3" s="32">
        <f>Wheat!$F9</f>
        <v>0.70454499999999998</v>
      </c>
      <c r="G3" s="33">
        <f>Wheat!$G9</f>
        <v>13882.068375999999</v>
      </c>
      <c r="I3" s="24">
        <f>B$26</f>
        <v>71.592274588235298</v>
      </c>
      <c r="J3" s="24">
        <f>C$26</f>
        <v>48.63288605882353</v>
      </c>
      <c r="K3" s="24">
        <f t="shared" ref="K3:N18" si="0">D$26</f>
        <v>84.670848764705866</v>
      </c>
      <c r="L3" s="24">
        <f t="shared" si="0"/>
        <v>29.449515058823529</v>
      </c>
      <c r="M3" s="24">
        <f t="shared" si="0"/>
        <v>58.445919823529415</v>
      </c>
      <c r="N3" s="24">
        <f t="shared" si="0"/>
        <v>27.353405411764705</v>
      </c>
    </row>
    <row r="4" spans="1:14">
      <c r="A4" s="29" t="str">
        <f>Biopax!$A10</f>
        <v>cntType</v>
      </c>
      <c r="B4" s="32">
        <f>Biopax!$D10</f>
        <v>2.9639639999999998</v>
      </c>
      <c r="C4" s="33">
        <f>Biopax!$G10</f>
        <v>2.7523810000000002</v>
      </c>
      <c r="D4" s="32">
        <f>Ara!$F10</f>
        <v>5.7818180000000003</v>
      </c>
      <c r="E4" s="33">
        <f>Ara!$G10</f>
        <v>14.739129999999999</v>
      </c>
      <c r="F4" s="32">
        <f>Wheat!$F10</f>
        <v>6.5729170000000003</v>
      </c>
      <c r="G4" s="33">
        <f>Wheat!$G10</f>
        <v>4.5</v>
      </c>
      <c r="I4" s="24">
        <f t="shared" ref="I4:J23" si="1">B$26</f>
        <v>71.592274588235298</v>
      </c>
      <c r="J4" s="24">
        <f t="shared" si="1"/>
        <v>48.63288605882353</v>
      </c>
      <c r="K4" s="24">
        <f t="shared" si="0"/>
        <v>84.670848764705866</v>
      </c>
      <c r="L4" s="24">
        <f t="shared" si="0"/>
        <v>29.449515058823529</v>
      </c>
      <c r="M4" s="24">
        <f t="shared" si="0"/>
        <v>58.445919823529415</v>
      </c>
      <c r="N4" s="24">
        <f t="shared" si="0"/>
        <v>27.353405411764705</v>
      </c>
    </row>
    <row r="5" spans="1:14">
      <c r="A5" s="29" t="str">
        <f>Biopax!$A11</f>
        <v>cntRel</v>
      </c>
      <c r="B5" s="32">
        <f>Biopax!$D11</f>
        <v>0.98958299999999999</v>
      </c>
      <c r="C5" s="33">
        <f>Biopax!$G11</f>
        <v>65.495050000000006</v>
      </c>
      <c r="D5" s="32">
        <f>Ara!$F11</f>
        <v>0.36274499999999998</v>
      </c>
      <c r="E5" s="33">
        <f>Ara!$G11</f>
        <v>525.22881400000006</v>
      </c>
      <c r="F5" s="32">
        <f>Wheat!$F11</f>
        <v>0.655914</v>
      </c>
      <c r="G5" s="33">
        <f>Wheat!$G11</f>
        <v>1339.1</v>
      </c>
      <c r="I5" s="24">
        <f t="shared" si="1"/>
        <v>71.592274588235298</v>
      </c>
      <c r="J5" s="24">
        <f t="shared" si="1"/>
        <v>48.63288605882353</v>
      </c>
      <c r="K5" s="24">
        <f t="shared" si="0"/>
        <v>84.670848764705866</v>
      </c>
      <c r="L5" s="24">
        <f t="shared" si="0"/>
        <v>29.449515058823529</v>
      </c>
      <c r="M5" s="24">
        <f t="shared" si="0"/>
        <v>58.445919823529415</v>
      </c>
      <c r="N5" s="24">
        <f t="shared" si="0"/>
        <v>27.353405411764705</v>
      </c>
    </row>
    <row r="6" spans="1:14">
      <c r="A6" s="29" t="str">
        <f>Biopax!$A12</f>
        <v>cntRelType</v>
      </c>
      <c r="B6" s="32">
        <f>Biopax!$D12</f>
        <v>3.9428570000000001</v>
      </c>
      <c r="C6" s="33">
        <f>Biopax!$G12</f>
        <v>34.888888999999999</v>
      </c>
      <c r="D6" s="32">
        <f>Ara!$F12</f>
        <v>6.8738739999999998</v>
      </c>
      <c r="E6" s="33">
        <f>Ara!$G12</f>
        <v>75.115043999999997</v>
      </c>
      <c r="F6" s="32">
        <f>Wheat!$F12</f>
        <v>8</v>
      </c>
      <c r="G6" s="33">
        <f>Wheat!$G12</f>
        <v>96.096153999999999</v>
      </c>
      <c r="I6" s="24">
        <f t="shared" si="1"/>
        <v>71.592274588235298</v>
      </c>
      <c r="J6" s="24">
        <f t="shared" si="1"/>
        <v>48.63288605882353</v>
      </c>
      <c r="K6" s="24">
        <f t="shared" si="0"/>
        <v>84.670848764705866</v>
      </c>
      <c r="L6" s="24">
        <f t="shared" si="0"/>
        <v>29.449515058823529</v>
      </c>
      <c r="M6" s="24">
        <f t="shared" si="0"/>
        <v>58.445919823529415</v>
      </c>
      <c r="N6" s="24">
        <f t="shared" si="0"/>
        <v>27.353405411764705</v>
      </c>
    </row>
    <row r="7" spans="1:14">
      <c r="A7" s="29" t="str">
        <f>Biopax!$A13</f>
        <v>sel</v>
      </c>
      <c r="B7" s="32">
        <f>Biopax!$D13</f>
        <v>1.034483</v>
      </c>
      <c r="C7" s="33">
        <f>Biopax!$G13</f>
        <v>13.113402000000001</v>
      </c>
      <c r="D7" s="32">
        <f>Ara!$F13</f>
        <v>0.76087000000000005</v>
      </c>
      <c r="E7" s="33">
        <f>Ara!$G13</f>
        <v>5.1495329999999999</v>
      </c>
      <c r="F7" s="32">
        <f>Wheat!$F13</f>
        <v>1.605769</v>
      </c>
      <c r="G7" s="33">
        <f>Wheat!$G13</f>
        <v>6.6354170000000003</v>
      </c>
      <c r="I7" s="24">
        <f t="shared" si="1"/>
        <v>71.592274588235298</v>
      </c>
      <c r="J7" s="24">
        <f t="shared" si="1"/>
        <v>48.63288605882353</v>
      </c>
      <c r="K7" s="24">
        <f t="shared" si="0"/>
        <v>84.670848764705866</v>
      </c>
      <c r="L7" s="24">
        <f t="shared" si="0"/>
        <v>29.449515058823529</v>
      </c>
      <c r="M7" s="24">
        <f t="shared" si="0"/>
        <v>58.445919823529415</v>
      </c>
      <c r="N7" s="24">
        <f t="shared" si="0"/>
        <v>27.353405411764705</v>
      </c>
    </row>
    <row r="8" spans="1:14">
      <c r="A8" s="29" t="str">
        <f>Biopax!$A14</f>
        <v>join</v>
      </c>
      <c r="B8" s="32">
        <f>Biopax!$D14</f>
        <v>1.180952</v>
      </c>
      <c r="C8" s="33">
        <f>Biopax!$G14</f>
        <v>9.0178569999999993</v>
      </c>
      <c r="D8" s="32">
        <f>Ara!$F14</f>
        <v>1.448</v>
      </c>
      <c r="E8" s="33">
        <f>Ara!$G14</f>
        <v>9.5454550000000005</v>
      </c>
      <c r="F8" s="32">
        <f>Wheat!$F14</f>
        <v>1.535088</v>
      </c>
      <c r="G8" s="33">
        <f>Wheat!$G14</f>
        <v>8.4952380000000005</v>
      </c>
      <c r="I8" s="24">
        <f t="shared" si="1"/>
        <v>71.592274588235298</v>
      </c>
      <c r="J8" s="24">
        <f t="shared" si="1"/>
        <v>48.63288605882353</v>
      </c>
      <c r="K8" s="24">
        <f t="shared" si="0"/>
        <v>84.670848764705866</v>
      </c>
      <c r="L8" s="24">
        <f t="shared" si="0"/>
        <v>29.449515058823529</v>
      </c>
      <c r="M8" s="24">
        <f t="shared" si="0"/>
        <v>58.445919823529415</v>
      </c>
      <c r="N8" s="24">
        <f t="shared" si="0"/>
        <v>27.353405411764705</v>
      </c>
    </row>
    <row r="9" spans="1:14">
      <c r="A9" s="29" t="str">
        <f>Biopax!$A15</f>
        <v>joinRel</v>
      </c>
      <c r="B9" s="32">
        <f>Biopax!$D15</f>
        <v>2.3235290000000002</v>
      </c>
      <c r="C9" s="33">
        <f>Biopax!$G15</f>
        <v>13.273585000000001</v>
      </c>
      <c r="D9" s="32">
        <f>Ara!$F15</f>
        <v>1.8658539999999999</v>
      </c>
      <c r="E9" s="33">
        <f>Ara!$G15</f>
        <v>27.116667</v>
      </c>
      <c r="F9" s="32">
        <f>Wheat!$F15</f>
        <v>4.68</v>
      </c>
      <c r="G9" s="33">
        <f>Wheat!$G15</f>
        <v>36.216495000000002</v>
      </c>
      <c r="I9" s="24">
        <f t="shared" si="1"/>
        <v>71.592274588235298</v>
      </c>
      <c r="J9" s="24">
        <f t="shared" si="1"/>
        <v>48.63288605882353</v>
      </c>
      <c r="K9" s="24">
        <f t="shared" si="0"/>
        <v>84.670848764705866</v>
      </c>
      <c r="L9" s="24">
        <f t="shared" si="0"/>
        <v>29.449515058823529</v>
      </c>
      <c r="M9" s="24">
        <f t="shared" si="0"/>
        <v>58.445919823529415</v>
      </c>
      <c r="N9" s="24">
        <f t="shared" si="0"/>
        <v>27.353405411764705</v>
      </c>
    </row>
    <row r="10" spans="1:14">
      <c r="A10" s="29" t="str">
        <f>Biopax!$A16</f>
        <v>joinFilter</v>
      </c>
      <c r="B10" s="32">
        <f>Biopax!$D16</f>
        <v>8.0707070000000005</v>
      </c>
      <c r="C10" s="33">
        <f>Biopax!$G16</f>
        <v>12.103774</v>
      </c>
      <c r="D10" s="32">
        <f>Ara!$F16</f>
        <v>8.7522120000000001</v>
      </c>
      <c r="E10" s="33">
        <f>Ara!$G16</f>
        <v>10.641304</v>
      </c>
      <c r="F10" s="32">
        <f>Wheat!$F16</f>
        <v>9.4180329999999994</v>
      </c>
      <c r="G10" s="33">
        <f>Wheat!$G16</f>
        <v>9.9</v>
      </c>
      <c r="I10" s="24">
        <f t="shared" si="1"/>
        <v>71.592274588235298</v>
      </c>
      <c r="J10" s="24">
        <f t="shared" si="1"/>
        <v>48.63288605882353</v>
      </c>
      <c r="K10" s="24">
        <f t="shared" si="0"/>
        <v>84.670848764705866</v>
      </c>
      <c r="L10" s="24">
        <f t="shared" si="0"/>
        <v>29.449515058823529</v>
      </c>
      <c r="M10" s="24">
        <f t="shared" si="0"/>
        <v>58.445919823529415</v>
      </c>
      <c r="N10" s="24">
        <f t="shared" si="0"/>
        <v>27.353405411764705</v>
      </c>
    </row>
    <row r="11" spans="1:14">
      <c r="A11" s="29" t="str">
        <f>Biopax!$A17</f>
        <v>joinRe</v>
      </c>
      <c r="B11" s="32">
        <f>Biopax!$D17</f>
        <v>7.1666670000000003</v>
      </c>
      <c r="C11" s="33">
        <f>Biopax!$G17</f>
        <v>10.872548999999999</v>
      </c>
      <c r="D11" s="32">
        <f>Ara!$F17</f>
        <v>5.8192769999999996</v>
      </c>
      <c r="E11" s="33">
        <f>Ara!$G17</f>
        <v>11.558824</v>
      </c>
      <c r="F11" s="32">
        <f>Wheat!$F17</f>
        <v>5.9545450000000004</v>
      </c>
      <c r="G11" s="33">
        <f>Wheat!$G17</f>
        <v>9.9529409999999991</v>
      </c>
      <c r="I11" s="24">
        <f t="shared" si="1"/>
        <v>71.592274588235298</v>
      </c>
      <c r="J11" s="24">
        <f t="shared" si="1"/>
        <v>48.63288605882353</v>
      </c>
      <c r="K11" s="24">
        <f t="shared" si="0"/>
        <v>84.670848764705866</v>
      </c>
      <c r="L11" s="24">
        <f t="shared" si="0"/>
        <v>29.449515058823529</v>
      </c>
      <c r="M11" s="24">
        <f t="shared" si="0"/>
        <v>58.445919823529415</v>
      </c>
      <c r="N11" s="24">
        <f t="shared" si="0"/>
        <v>27.353405411764705</v>
      </c>
    </row>
    <row r="12" spans="1:14">
      <c r="A12" s="29" t="str">
        <f>Biopax!$A18</f>
        <v>joinReif</v>
      </c>
      <c r="B12" s="32">
        <f>Biopax!$D18</f>
        <v>12.309278000000001</v>
      </c>
      <c r="C12" s="33">
        <f>Biopax!$G18</f>
        <v>354.23636399999998</v>
      </c>
      <c r="D12" s="32">
        <f>Ara!$F18</f>
        <v>491.942857</v>
      </c>
      <c r="E12" s="33">
        <f>Ara!$G18</f>
        <v>56.190083000000001</v>
      </c>
      <c r="F12" s="32">
        <f>Wheat!$F18</f>
        <v>14.741935</v>
      </c>
      <c r="G12" s="33">
        <f>Wheat!$G18</f>
        <v>48.666666999999997</v>
      </c>
      <c r="I12" s="24">
        <f t="shared" si="1"/>
        <v>71.592274588235298</v>
      </c>
      <c r="J12" s="24">
        <f t="shared" si="1"/>
        <v>48.63288605882353</v>
      </c>
      <c r="K12" s="24">
        <f t="shared" si="0"/>
        <v>84.670848764705866</v>
      </c>
      <c r="L12" s="24">
        <f t="shared" si="0"/>
        <v>29.449515058823529</v>
      </c>
      <c r="M12" s="24">
        <f t="shared" si="0"/>
        <v>58.445919823529415</v>
      </c>
      <c r="N12" s="24">
        <f t="shared" si="0"/>
        <v>27.353405411764705</v>
      </c>
    </row>
    <row r="13" spans="1:14">
      <c r="A13" s="29" t="str">
        <f>Biopax!$A19</f>
        <v>varPathC</v>
      </c>
      <c r="B13" s="32">
        <f>Biopax!$D19</f>
        <v>6.4343430000000001</v>
      </c>
      <c r="C13" s="33">
        <f>Biopax!$G19</f>
        <v>27.292452999999998</v>
      </c>
      <c r="D13" s="32">
        <f>Ara!$F19</f>
        <v>1.8921570000000001</v>
      </c>
      <c r="E13" s="33">
        <f>Ara!$G19</f>
        <v>24.934578999999999</v>
      </c>
      <c r="F13" s="32">
        <f>Wheat!$F19</f>
        <v>1.81</v>
      </c>
      <c r="G13" s="33">
        <f>Wheat!$G19</f>
        <v>25.133333</v>
      </c>
      <c r="I13" s="24">
        <f t="shared" si="1"/>
        <v>71.592274588235298</v>
      </c>
      <c r="J13" s="24">
        <f t="shared" si="1"/>
        <v>48.63288605882353</v>
      </c>
      <c r="K13" s="24">
        <f t="shared" si="0"/>
        <v>84.670848764705866</v>
      </c>
      <c r="L13" s="24">
        <f t="shared" si="0"/>
        <v>29.449515058823529</v>
      </c>
      <c r="M13" s="24">
        <f t="shared" si="0"/>
        <v>58.445919823529415</v>
      </c>
      <c r="N13" s="24">
        <f t="shared" si="0"/>
        <v>27.353405411764705</v>
      </c>
    </row>
    <row r="14" spans="1:14">
      <c r="A14" s="29" t="str">
        <f>Biopax!$A20</f>
        <v>varPath</v>
      </c>
      <c r="B14" s="32">
        <f>Biopax!$D20</f>
        <v>14.75</v>
      </c>
      <c r="C14" s="33">
        <f>Biopax!$G20</f>
        <v>101.359551</v>
      </c>
      <c r="D14" s="32">
        <f>Ara!$F20</f>
        <v>7.5833329999999997</v>
      </c>
      <c r="E14" s="33">
        <f>Ara!$G20</f>
        <v>18.756757</v>
      </c>
      <c r="F14" s="32">
        <f>Wheat!$F20</f>
        <v>4.0416670000000003</v>
      </c>
      <c r="G14" s="33">
        <f>Wheat!$G20</f>
        <v>33.189473999999997</v>
      </c>
      <c r="I14" s="24">
        <f t="shared" si="1"/>
        <v>71.592274588235298</v>
      </c>
      <c r="J14" s="24">
        <f t="shared" si="1"/>
        <v>48.63288605882353</v>
      </c>
      <c r="K14" s="24">
        <f t="shared" si="0"/>
        <v>84.670848764705866</v>
      </c>
      <c r="L14" s="24">
        <f t="shared" si="0"/>
        <v>29.449515058823529</v>
      </c>
      <c r="M14" s="24">
        <f t="shared" si="0"/>
        <v>58.445919823529415</v>
      </c>
      <c r="N14" s="24">
        <f t="shared" si="0"/>
        <v>27.353405411764705</v>
      </c>
    </row>
    <row r="15" spans="1:14">
      <c r="A15" s="29" t="str">
        <f>Biopax!$A21</f>
        <v>2union</v>
      </c>
      <c r="B15" s="32">
        <f>Biopax!$D21</f>
        <v>6</v>
      </c>
      <c r="C15" s="33">
        <f>Biopax!$G21</f>
        <v>12.244444</v>
      </c>
      <c r="D15" s="32">
        <f>Ara!$F21</f>
        <v>10.340206</v>
      </c>
      <c r="E15" s="33">
        <f>Ara!$G21</f>
        <v>14.120879</v>
      </c>
      <c r="F15" s="32">
        <f>Wheat!$F21</f>
        <v>12.25</v>
      </c>
      <c r="G15" s="33">
        <f>Wheat!$G21</f>
        <v>18.585366</v>
      </c>
      <c r="I15" s="24">
        <f t="shared" si="1"/>
        <v>71.592274588235298</v>
      </c>
      <c r="J15" s="24">
        <f t="shared" si="1"/>
        <v>48.63288605882353</v>
      </c>
      <c r="K15" s="24">
        <f t="shared" si="0"/>
        <v>84.670848764705866</v>
      </c>
      <c r="L15" s="24">
        <f t="shared" si="0"/>
        <v>29.449515058823529</v>
      </c>
      <c r="M15" s="24">
        <f t="shared" si="0"/>
        <v>58.445919823529415</v>
      </c>
      <c r="N15" s="24">
        <f t="shared" si="0"/>
        <v>27.353405411764705</v>
      </c>
    </row>
    <row r="16" spans="1:14">
      <c r="A16" s="29" t="str">
        <f>Biopax!$A22</f>
        <v>2union1Nest</v>
      </c>
      <c r="B16" s="32">
        <f>Biopax!$D22</f>
        <v>12.845361</v>
      </c>
      <c r="C16" s="33">
        <f>Biopax!$G22</f>
        <v>11.572917</v>
      </c>
      <c r="D16" s="32">
        <f>Ara!$F22</f>
        <v>44.315789000000002</v>
      </c>
      <c r="E16" s="33">
        <f>Ara!$G22</f>
        <v>12.936842</v>
      </c>
      <c r="F16" s="32">
        <f>Wheat!$F22</f>
        <v>41.304761999999997</v>
      </c>
      <c r="G16" s="33">
        <f>Wheat!$G22</f>
        <v>11.444444000000001</v>
      </c>
      <c r="I16" s="24">
        <f t="shared" si="1"/>
        <v>71.592274588235298</v>
      </c>
      <c r="J16" s="24">
        <f t="shared" si="1"/>
        <v>48.63288605882353</v>
      </c>
      <c r="K16" s="24">
        <f t="shared" si="0"/>
        <v>84.670848764705866</v>
      </c>
      <c r="L16" s="24">
        <f t="shared" si="0"/>
        <v>29.449515058823529</v>
      </c>
      <c r="M16" s="24">
        <f t="shared" si="0"/>
        <v>58.445919823529415</v>
      </c>
      <c r="N16" s="24">
        <f t="shared" si="0"/>
        <v>27.353405411764705</v>
      </c>
    </row>
    <row r="17" spans="1:14">
      <c r="A17" s="29" t="str">
        <f>Biopax!$A23</f>
        <v>pway</v>
      </c>
      <c r="B17" s="32">
        <f>Biopax!$D23</f>
        <v>4.6170210000000003</v>
      </c>
      <c r="C17" s="33">
        <f>Biopax!$G23</f>
        <v>37.576923000000001</v>
      </c>
      <c r="D17" s="32">
        <f>Ara!$F23</f>
        <v>11.361905</v>
      </c>
      <c r="E17" s="33">
        <f>Ara!$G23</f>
        <v>39.484211000000002</v>
      </c>
      <c r="F17" s="32">
        <f>Wheat!$F23</f>
        <v>8.3406590000000005</v>
      </c>
      <c r="G17" s="33">
        <f>Wheat!$G23</f>
        <v>34.083333000000003</v>
      </c>
      <c r="I17" s="24">
        <f t="shared" si="1"/>
        <v>71.592274588235298</v>
      </c>
      <c r="J17" s="24">
        <f t="shared" si="1"/>
        <v>48.63288605882353</v>
      </c>
      <c r="K17" s="24">
        <f t="shared" si="0"/>
        <v>84.670848764705866</v>
      </c>
      <c r="L17" s="24">
        <f t="shared" si="0"/>
        <v>29.449515058823529</v>
      </c>
      <c r="M17" s="24">
        <f t="shared" si="0"/>
        <v>58.445919823529415</v>
      </c>
      <c r="N17" s="24">
        <f t="shared" si="0"/>
        <v>27.353405411764705</v>
      </c>
    </row>
    <row r="18" spans="1:14">
      <c r="A18" s="29" t="str">
        <f>Biopax!$A24</f>
        <v>grp</v>
      </c>
      <c r="B18" s="32">
        <f>Biopax!$D24</f>
        <v>9.1326529999999995</v>
      </c>
      <c r="C18" s="33">
        <f>Biopax!$G24</f>
        <v>21.574256999999999</v>
      </c>
      <c r="D18" s="32">
        <f>Ara!$F24</f>
        <v>13.53012</v>
      </c>
      <c r="E18" s="33">
        <f>Ara!$G24</f>
        <v>29.058824000000001</v>
      </c>
      <c r="F18" s="32">
        <f>Wheat!$F24</f>
        <v>14.344086000000001</v>
      </c>
      <c r="G18" s="33">
        <f>Wheat!$G24</f>
        <v>22.330579</v>
      </c>
      <c r="I18" s="24">
        <f t="shared" si="1"/>
        <v>71.592274588235298</v>
      </c>
      <c r="J18" s="24">
        <f t="shared" si="1"/>
        <v>48.63288605882353</v>
      </c>
      <c r="K18" s="24">
        <f t="shared" si="0"/>
        <v>84.670848764705866</v>
      </c>
      <c r="L18" s="24">
        <f t="shared" si="0"/>
        <v>29.449515058823529</v>
      </c>
      <c r="M18" s="24">
        <f t="shared" si="0"/>
        <v>58.445919823529415</v>
      </c>
      <c r="N18" s="24">
        <f t="shared" si="0"/>
        <v>27.353405411764705</v>
      </c>
    </row>
    <row r="19" spans="1:14">
      <c r="A19" s="29" t="str">
        <f>Biopax!$A25</f>
        <v>grpAg</v>
      </c>
      <c r="B19" s="32">
        <f>Biopax!$D25</f>
        <v>10.009524000000001</v>
      </c>
      <c r="C19" s="33">
        <f>Biopax!$G25</f>
        <v>27.890243999999999</v>
      </c>
      <c r="D19" s="32">
        <f>Ara!$F25</f>
        <v>19.221239000000001</v>
      </c>
      <c r="E19" s="33">
        <f>Ara!$G25</f>
        <v>29.875</v>
      </c>
      <c r="F19" s="32">
        <f>Wheat!$F25</f>
        <v>18.600000000000001</v>
      </c>
      <c r="G19" s="33">
        <f>Wheat!$G25</f>
        <v>26.28866</v>
      </c>
      <c r="I19" s="24">
        <f t="shared" si="1"/>
        <v>71.592274588235298</v>
      </c>
      <c r="J19" s="24">
        <f t="shared" si="1"/>
        <v>48.63288605882353</v>
      </c>
      <c r="K19" s="24">
        <f t="shared" ref="K19:K23" si="2">D$26</f>
        <v>84.670848764705866</v>
      </c>
      <c r="L19" s="24">
        <f t="shared" ref="L19:L23" si="3">E$26</f>
        <v>29.449515058823529</v>
      </c>
      <c r="M19" s="24">
        <f t="shared" ref="M19:M23" si="4">F$26</f>
        <v>58.445919823529415</v>
      </c>
      <c r="N19" s="24">
        <f t="shared" ref="N19:N23" si="5">G$26</f>
        <v>27.353405411764705</v>
      </c>
    </row>
    <row r="20" spans="1:14">
      <c r="A20" s="29" t="str">
        <f>Biopax!$A26</f>
        <v>mulGrpAg</v>
      </c>
      <c r="B20" s="32">
        <f>Biopax!$D26</f>
        <v>1077.197674</v>
      </c>
      <c r="C20" s="33">
        <f>Biopax!$G26</f>
        <v>63.888888999999999</v>
      </c>
      <c r="D20" s="32">
        <f>Ara!$F26</f>
        <v>753.010989</v>
      </c>
      <c r="E20" s="33">
        <f>Ara!$G26</f>
        <v>83.141176000000002</v>
      </c>
      <c r="F20" s="32">
        <f>Wheat!$F26</f>
        <v>780.01851899999997</v>
      </c>
      <c r="G20" s="33">
        <f>Wheat!$G26</f>
        <v>48.085470000000001</v>
      </c>
      <c r="I20" s="24">
        <f t="shared" si="1"/>
        <v>71.592274588235298</v>
      </c>
      <c r="J20" s="24">
        <f t="shared" si="1"/>
        <v>48.63288605882353</v>
      </c>
      <c r="K20" s="24">
        <f t="shared" si="2"/>
        <v>84.670848764705866</v>
      </c>
      <c r="L20" s="24">
        <f t="shared" si="3"/>
        <v>29.449515058823529</v>
      </c>
      <c r="M20" s="24">
        <f t="shared" si="4"/>
        <v>58.445919823529415</v>
      </c>
      <c r="N20" s="24">
        <f t="shared" si="5"/>
        <v>27.353405411764705</v>
      </c>
    </row>
    <row r="21" spans="1:14">
      <c r="A21" s="29" t="str">
        <f>Biopax!$A27</f>
        <v>nestAg</v>
      </c>
      <c r="B21" s="32">
        <f>Biopax!$D27</f>
        <v>9.71875</v>
      </c>
      <c r="C21" s="33">
        <f>Biopax!$G27</f>
        <v>23.043956000000001</v>
      </c>
      <c r="D21" s="32">
        <f>Ara!$F27</f>
        <v>20.428571000000002</v>
      </c>
      <c r="E21" s="33">
        <f>Ara!$G27</f>
        <v>27.145833</v>
      </c>
      <c r="F21" s="32">
        <f>Wheat!$F27</f>
        <v>19.745097999999999</v>
      </c>
      <c r="G21" s="33">
        <f>Wheat!$G27</f>
        <v>23.509091000000002</v>
      </c>
      <c r="I21" s="24">
        <f t="shared" si="1"/>
        <v>71.592274588235298</v>
      </c>
      <c r="J21" s="24">
        <f t="shared" si="1"/>
        <v>48.63288605882353</v>
      </c>
      <c r="K21" s="24">
        <f t="shared" si="2"/>
        <v>84.670848764705866</v>
      </c>
      <c r="L21" s="24">
        <f t="shared" si="3"/>
        <v>29.449515058823529</v>
      </c>
      <c r="M21" s="24">
        <f t="shared" si="4"/>
        <v>58.445919823529415</v>
      </c>
      <c r="N21" s="24">
        <f t="shared" si="5"/>
        <v>27.353405411764705</v>
      </c>
    </row>
    <row r="22" spans="1:14">
      <c r="A22" s="29" t="str">
        <f>Biopax!$A28</f>
        <v>exist</v>
      </c>
      <c r="B22" s="32">
        <f>Biopax!$D28</f>
        <v>14.180952</v>
      </c>
      <c r="C22" s="33">
        <f>Biopax!$G28</f>
        <v>33.606060999999997</v>
      </c>
      <c r="D22" s="32">
        <f>Ara!$F28</f>
        <v>21.775281</v>
      </c>
      <c r="E22" s="33">
        <f>Ara!$G28</f>
        <v>42.930233000000001</v>
      </c>
      <c r="F22" s="32">
        <f>Wheat!$F28</f>
        <v>19.142856999999999</v>
      </c>
      <c r="G22" s="33">
        <f>Wheat!$G28</f>
        <v>28.373736999999998</v>
      </c>
      <c r="I22" s="24">
        <f t="shared" si="1"/>
        <v>71.592274588235298</v>
      </c>
      <c r="J22" s="24">
        <f t="shared" si="1"/>
        <v>48.63288605882353</v>
      </c>
      <c r="K22" s="24">
        <f t="shared" si="2"/>
        <v>84.670848764705866</v>
      </c>
      <c r="L22" s="24">
        <f t="shared" si="3"/>
        <v>29.449515058823529</v>
      </c>
      <c r="M22" s="24">
        <f t="shared" si="4"/>
        <v>58.445919823529415</v>
      </c>
      <c r="N22" s="24">
        <f t="shared" si="5"/>
        <v>27.353405411764705</v>
      </c>
    </row>
    <row r="23" spans="1:14">
      <c r="A23" s="29" t="str">
        <f>Biopax!$A29</f>
        <v>existAg</v>
      </c>
      <c r="B23" s="32">
        <f>Biopax!$D29</f>
        <v>20.096774</v>
      </c>
      <c r="C23" s="33">
        <f>Biopax!$G29</f>
        <v>54.091836999999998</v>
      </c>
      <c r="D23" s="32">
        <f>Ara!$F29</f>
        <v>25.355768999999999</v>
      </c>
      <c r="E23" s="33">
        <f>Ara!$G29</f>
        <v>58.055556000000003</v>
      </c>
      <c r="F23" s="32">
        <f>Wheat!$F29</f>
        <v>36.047618999999997</v>
      </c>
      <c r="G23" s="33">
        <f>Wheat!$G29</f>
        <v>74.117647000000005</v>
      </c>
      <c r="I23" s="24">
        <f t="shared" si="1"/>
        <v>71.592274588235298</v>
      </c>
      <c r="J23" s="24">
        <f t="shared" si="1"/>
        <v>48.63288605882353</v>
      </c>
      <c r="K23" s="24">
        <f t="shared" si="2"/>
        <v>84.670848764705866</v>
      </c>
      <c r="L23" s="24">
        <f t="shared" si="3"/>
        <v>29.449515058823529</v>
      </c>
      <c r="M23" s="24">
        <f t="shared" si="4"/>
        <v>58.445919823529415</v>
      </c>
      <c r="N23" s="24">
        <f t="shared" si="5"/>
        <v>27.353405411764705</v>
      </c>
    </row>
    <row r="25" spans="1:14" ht="25.5">
      <c r="A25" t="s">
        <v>52</v>
      </c>
      <c r="B25" s="24">
        <f t="shared" ref="B25:G25" si="6">AVERAGE(B3:B23)</f>
        <v>58.377632809523817</v>
      </c>
      <c r="C25" s="24">
        <f t="shared" si="6"/>
        <v>74.537711190476188</v>
      </c>
      <c r="D25" s="24">
        <f t="shared" si="6"/>
        <v>69.185455428571416</v>
      </c>
      <c r="E25" s="24">
        <f t="shared" si="6"/>
        <v>322.5146703333333</v>
      </c>
      <c r="F25" s="24">
        <f t="shared" si="6"/>
        <v>48.072095857142855</v>
      </c>
      <c r="G25" s="24">
        <f t="shared" si="6"/>
        <v>751.75106771428568</v>
      </c>
    </row>
    <row r="26" spans="1:14">
      <c r="A26" t="s">
        <v>51</v>
      </c>
      <c r="B26" s="24">
        <f t="shared" ref="B26:G26" si="7">AVERAGE(B7:B23)</f>
        <v>71.592274588235298</v>
      </c>
      <c r="C26" s="24">
        <f t="shared" si="7"/>
        <v>48.63288605882353</v>
      </c>
      <c r="D26" s="24">
        <f t="shared" si="7"/>
        <v>84.670848764705866</v>
      </c>
      <c r="E26" s="24">
        <f t="shared" si="7"/>
        <v>29.449515058823529</v>
      </c>
      <c r="F26" s="24">
        <f t="shared" si="7"/>
        <v>58.445919823529415</v>
      </c>
      <c r="G26" s="24">
        <f t="shared" si="7"/>
        <v>27.353405411764705</v>
      </c>
    </row>
    <row r="27" spans="1:14">
      <c r="B27" s="24"/>
      <c r="C27" s="24"/>
      <c r="D27" s="24"/>
      <c r="E27" s="24"/>
      <c r="F27" s="24"/>
      <c r="G27" s="24"/>
    </row>
    <row r="53" spans="3:3">
      <c r="C53" s="26" t="s">
        <v>50</v>
      </c>
    </row>
  </sheetData>
  <printOptions horizontalCentered="1" verticalCentered="1"/>
  <pageMargins left="0" right="0" top="0" bottom="0" header="0" footer="0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D381-3F4A-C741-9F71-32B4F873FC4E}">
  <dimension ref="A1"/>
  <sheetViews>
    <sheetView zoomScale="84" workbookViewId="0"/>
  </sheetViews>
  <sheetFormatPr baseColWidth="10"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Biopax</vt:lpstr>
      <vt:lpstr>Ara</vt:lpstr>
      <vt:lpstr>Wheat</vt:lpstr>
      <vt:lpstr>Load Chart</vt:lpstr>
      <vt:lpstr>Performance Chart</vt:lpstr>
      <vt:lpstr>Performance 4x4</vt:lpstr>
      <vt:lpstr>'Performance Chart'!Área_de_impresión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cbobed</cp:lastModifiedBy>
  <cp:lastPrinted>2018-10-29T18:18:22Z</cp:lastPrinted>
  <dcterms:created xsi:type="dcterms:W3CDTF">2018-08-18T23:26:59Z</dcterms:created>
  <dcterms:modified xsi:type="dcterms:W3CDTF">2021-05-28T16:16:37Z</dcterms:modified>
</cp:coreProperties>
</file>