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/>
  <mc:AlternateContent xmlns:mc="http://schemas.openxmlformats.org/markup-compatibility/2006">
    <mc:Choice Requires="x15">
      <x15ac:absPath xmlns:x15ac="http://schemas.microsoft.com/office/spreadsheetml/2010/11/ac" url="C:\Users\cbobed\workingDir\git\graphdb-benchmarks\results\"/>
    </mc:Choice>
  </mc:AlternateContent>
  <xr:revisionPtr revIDLastSave="0" documentId="13_ncr:1_{D40A1706-23DC-4AB8-9FA9-B50BB0D3D41C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Biopax " sheetId="8" r:id="rId1"/>
    <sheet name="Biopax - Prev QSet" sheetId="1" state="hidden" r:id="rId2"/>
    <sheet name="Ara" sheetId="9" r:id="rId3"/>
    <sheet name="Ara - Prev QSet" sheetId="2" state="hidden" r:id="rId4"/>
    <sheet name="Wheat" sheetId="10" r:id="rId5"/>
    <sheet name="Wheat - Prev QSet" sheetId="3" state="hidden" r:id="rId6"/>
    <sheet name="Load Chart" sheetId="5" r:id="rId7"/>
    <sheet name="Performance Chart" sheetId="6" r:id="rId8"/>
    <sheet name="Performance 4x4" sheetId="7" r:id="rId9"/>
  </sheets>
  <definedNames>
    <definedName name="_xlnm._FilterDatabase" localSheetId="4" hidden="1">Wheat!$A$1:$J$29</definedName>
    <definedName name="_xlnm.Print_Area" localSheetId="7">'Performance Chart'!$A$54:$J$109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G8" i="10"/>
  <c r="F8" i="10"/>
  <c r="H5" i="10"/>
  <c r="H8" i="9"/>
  <c r="G8" i="9"/>
  <c r="I5" i="9"/>
  <c r="G7" i="8"/>
  <c r="G6" i="8"/>
  <c r="D7" i="1"/>
  <c r="D6" i="1"/>
  <c r="D8" i="1" s="1"/>
  <c r="H7" i="1"/>
  <c r="H6" i="1"/>
  <c r="G8" i="8" l="1"/>
  <c r="H8" i="1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E25" i="6" l="1"/>
  <c r="D25" i="6"/>
  <c r="G25" i="6"/>
  <c r="F25" i="6"/>
  <c r="B25" i="6"/>
  <c r="C25" i="6"/>
  <c r="B26" i="6"/>
  <c r="C26" i="6"/>
  <c r="D26" i="6"/>
  <c r="E26" i="6"/>
  <c r="F26" i="6"/>
  <c r="G26" i="6"/>
  <c r="D2" i="5"/>
  <c r="B3" i="5"/>
  <c r="H8" i="3"/>
  <c r="C4" i="5" s="1"/>
  <c r="H8" i="2"/>
  <c r="C3" i="5" s="1"/>
  <c r="B3" i="1"/>
  <c r="B2" i="5" s="1"/>
  <c r="I8" i="3"/>
  <c r="D4" i="5" s="1"/>
  <c r="B3" i="3"/>
  <c r="J5" i="3" s="1"/>
  <c r="I8" i="2"/>
  <c r="D3" i="5" s="1"/>
  <c r="J5" i="2"/>
  <c r="J5" i="1" l="1"/>
  <c r="L6" i="6"/>
  <c r="L9" i="6"/>
  <c r="L12" i="6"/>
  <c r="L15" i="6"/>
  <c r="L18" i="6"/>
  <c r="L21" i="6"/>
  <c r="L3" i="6"/>
  <c r="L4" i="6"/>
  <c r="L7" i="6"/>
  <c r="L10" i="6"/>
  <c r="L13" i="6"/>
  <c r="L16" i="6"/>
  <c r="L19" i="6"/>
  <c r="L22" i="6"/>
  <c r="L8" i="6"/>
  <c r="L11" i="6"/>
  <c r="L14" i="6"/>
  <c r="L17" i="6"/>
  <c r="L20" i="6"/>
  <c r="L23" i="6"/>
  <c r="L5" i="6"/>
  <c r="I7" i="6"/>
  <c r="I19" i="6"/>
  <c r="I8" i="6"/>
  <c r="I20" i="6"/>
  <c r="I9" i="6"/>
  <c r="I21" i="6"/>
  <c r="I10" i="6"/>
  <c r="I22" i="6"/>
  <c r="I11" i="6"/>
  <c r="I23" i="6"/>
  <c r="I14" i="6"/>
  <c r="I15" i="6"/>
  <c r="I17" i="6"/>
  <c r="I6" i="6"/>
  <c r="I18" i="6"/>
  <c r="I12" i="6"/>
  <c r="I3" i="6"/>
  <c r="I13" i="6"/>
  <c r="I4" i="6"/>
  <c r="I16" i="6"/>
  <c r="I5" i="6"/>
  <c r="M6" i="6"/>
  <c r="M9" i="6"/>
  <c r="M12" i="6"/>
  <c r="M15" i="6"/>
  <c r="M18" i="6"/>
  <c r="M21" i="6"/>
  <c r="M3" i="6"/>
  <c r="M11" i="6"/>
  <c r="M7" i="6"/>
  <c r="M10" i="6"/>
  <c r="M13" i="6"/>
  <c r="M16" i="6"/>
  <c r="M19" i="6"/>
  <c r="M22" i="6"/>
  <c r="M4" i="6"/>
  <c r="M8" i="6"/>
  <c r="M14" i="6"/>
  <c r="M17" i="6"/>
  <c r="M20" i="6"/>
  <c r="M23" i="6"/>
  <c r="M5" i="6"/>
  <c r="C2" i="5"/>
  <c r="N6" i="6"/>
  <c r="N9" i="6"/>
  <c r="N12" i="6"/>
  <c r="N15" i="6"/>
  <c r="N18" i="6"/>
  <c r="N21" i="6"/>
  <c r="N7" i="6"/>
  <c r="N10" i="6"/>
  <c r="N13" i="6"/>
  <c r="N16" i="6"/>
  <c r="N19" i="6"/>
  <c r="N22" i="6"/>
  <c r="N8" i="6"/>
  <c r="N11" i="6"/>
  <c r="N17" i="6"/>
  <c r="N20" i="6"/>
  <c r="N23" i="6"/>
  <c r="N3" i="6"/>
  <c r="N14" i="6"/>
  <c r="N4" i="6"/>
  <c r="N5" i="6"/>
  <c r="K3" i="6"/>
  <c r="K6" i="6"/>
  <c r="K9" i="6"/>
  <c r="K12" i="6"/>
  <c r="K15" i="6"/>
  <c r="K18" i="6"/>
  <c r="K21" i="6"/>
  <c r="K7" i="6"/>
  <c r="K10" i="6"/>
  <c r="K13" i="6"/>
  <c r="K16" i="6"/>
  <c r="K19" i="6"/>
  <c r="K22" i="6"/>
  <c r="K8" i="6"/>
  <c r="K11" i="6"/>
  <c r="K14" i="6"/>
  <c r="K17" i="6"/>
  <c r="K20" i="6"/>
  <c r="K23" i="6"/>
  <c r="K4" i="6"/>
  <c r="K5" i="6"/>
  <c r="J3" i="6"/>
  <c r="J15" i="6"/>
  <c r="J4" i="6"/>
  <c r="J16" i="6"/>
  <c r="J5" i="6"/>
  <c r="J17" i="6"/>
  <c r="J6" i="6"/>
  <c r="J18" i="6"/>
  <c r="J7" i="6"/>
  <c r="J19" i="6"/>
  <c r="J10" i="6"/>
  <c r="J22" i="6"/>
  <c r="J11" i="6"/>
  <c r="J23" i="6"/>
  <c r="J8" i="6"/>
  <c r="J20" i="6"/>
  <c r="J9" i="6"/>
  <c r="J21" i="6"/>
  <c r="J12" i="6"/>
  <c r="J13" i="6"/>
  <c r="J14" i="6"/>
  <c r="B4" i="5"/>
</calcChain>
</file>

<file path=xl/sharedStrings.xml><?xml version="1.0" encoding="utf-8"?>
<sst xmlns="http://schemas.openxmlformats.org/spreadsheetml/2006/main" count="392" uniqueCount="70">
  <si>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</si>
  <si>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</si>
  <si>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</si>
  <si>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</si>
  <si>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</si>
  <si>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</si>
  <si>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</si>
  <si>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</si>
  <si>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</si>
  <si>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</si>
  <si>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</si>
  <si>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</si>
  <si>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</si>
  <si>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</si>
  <si>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</si>
  <si>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</si>
  <si>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</si>
  <si>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</si>
  <si>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</si>
  <si>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</si>
  <si>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</si>
  <si>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</si>
  <si>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</si>
  <si>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</si>
  <si>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</si>
  <si>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</si>
  <si>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</si>
  <si>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</si>
  <si>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</si>
  <si>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</si>
  <si>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</si>
  <si>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</si>
  <si>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</si>
  <si>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</si>
  <si>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</si>
  <si>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</si>
  <si>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</si>
  <si>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</si>
  <si>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</si>
  <si>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</si>
  <si>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</si>
  <si>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</si>
  <si>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</si>
  <si>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</si>
  <si>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</si>
  <si>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</si>
  <si>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</si>
  <si>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</si>
  <si>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</si>
  <si>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</si>
  <si>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</si>
  <si>
    <t>Average</t>
  </si>
  <si>
    <t>Average, incl cnt*</t>
  </si>
  <si>
    <t>avg</t>
  </si>
  <si>
    <t>Fuseki 3.14</t>
  </si>
  <si>
    <t>Virtuoso (SWAT4HCLS) version</t>
  </si>
  <si>
    <t>Cypher (SWAT4HCLS)</t>
  </si>
  <si>
    <t>Dell XPS 15 i9 32GB Ram - Default configurations</t>
  </si>
  <si>
    <t>Cypher - Old set</t>
  </si>
  <si>
    <t>Cypher - New Set</t>
  </si>
  <si>
    <t>Cypher Neo4j 4.1 - Old set</t>
  </si>
  <si>
    <t>Cypher Neo4j 4.1- New Set</t>
  </si>
  <si>
    <t>Cypher Neo4j 4.3 - Old set</t>
  </si>
  <si>
    <t>Cypher Neo4j 4.3- New Set</t>
  </si>
  <si>
    <t>Name</t>
  </si>
  <si>
    <t>AvgTime</t>
  </si>
  <si>
    <t>Fresh execution - new set</t>
  </si>
  <si>
    <t>Second Execution of each batch - hot server</t>
  </si>
  <si>
    <t>Second execution - Hot servers</t>
  </si>
  <si>
    <t>Fuseki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</si>
</sst>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12">
    <font>
      <sz val="10"/>
      <color indexed="8"/>
      <name val="Helvetica Neue"/>
    </font>
    <font>
      <sz val="11"/>
      <color theme="1"/>
      <name val="Helvetica Neue"/>
      <family val="2"/>
      <scheme val="minor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  <font>
      <b/>
      <sz val="9"/>
      <color rgb="FF2A2C34"/>
      <name val="Arial"/>
      <family val="2"/>
    </font>
    <font>
      <sz val="10"/>
      <color indexed="8"/>
      <name val="Helvetica Neue"/>
    </font>
    <font>
      <sz val="10"/>
      <color rgb="FFCCCCCC"/>
      <name val="Cascadia Mono"/>
      <family val="3"/>
    </font>
    <font>
      <sz val="10"/>
      <color theme="1"/>
      <name val="Helvetica Neue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C0C0C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9" borderId="0" applyNumberFormat="0" applyBorder="0" applyAlignment="0" applyProtection="0"/>
  </cellStyleXfs>
  <cellXfs count="5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6" fillId="5" borderId="8" xfId="0" applyFont="1" applyFill="1" applyBorder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4" fontId="7" fillId="5" borderId="8" xfId="0" applyNumberFormat="1" applyFont="1" applyFill="1" applyBorder="1" applyAlignment="1">
      <alignment vertical="top" wrapText="1"/>
    </xf>
    <xf numFmtId="4" fontId="7" fillId="4" borderId="8" xfId="0" applyNumberFormat="1" applyFont="1" applyFill="1" applyBorder="1" applyAlignment="1">
      <alignment vertical="top" wrapText="1"/>
    </xf>
    <xf numFmtId="4" fontId="0" fillId="0" borderId="9" xfId="0" applyNumberFormat="1" applyFont="1" applyBorder="1" applyAlignment="1">
      <alignment vertical="top" wrapText="1"/>
    </xf>
    <xf numFmtId="3" fontId="0" fillId="0" borderId="9" xfId="0" applyNumberFormat="1" applyFont="1" applyBorder="1" applyAlignment="1">
      <alignment vertical="top" wrapText="1"/>
    </xf>
    <xf numFmtId="3" fontId="0" fillId="0" borderId="10" xfId="0" applyNumberFormat="1" applyFont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2" fontId="0" fillId="6" borderId="7" xfId="0" applyNumberFormat="1" applyFont="1" applyFill="1" applyBorder="1" applyAlignment="1">
      <alignment vertical="top" wrapText="1"/>
    </xf>
    <xf numFmtId="1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3" fontId="0" fillId="7" borderId="6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8" borderId="6" xfId="0" applyNumberFormat="1" applyFont="1" applyFill="1" applyBorder="1" applyAlignment="1">
      <alignment vertical="top" wrapText="1"/>
    </xf>
    <xf numFmtId="3" fontId="8" fillId="0" borderId="0" xfId="0" applyNumberFormat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11" fillId="9" borderId="12" xfId="1" applyNumberFormat="1" applyFont="1" applyBorder="1" applyAlignment="1">
      <alignment vertical="top" wrapText="1"/>
    </xf>
    <xf numFmtId="0" fontId="11" fillId="9" borderId="7" xfId="1" applyFont="1" applyBorder="1" applyAlignment="1">
      <alignment vertical="top" wrapText="1"/>
    </xf>
    <xf numFmtId="0" fontId="9" fillId="0" borderId="0" xfId="0" applyNumberFormat="1" applyFont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0" fontId="0" fillId="6" borderId="0" xfId="0" applyNumberFormat="1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6" borderId="11" xfId="0" applyNumberFormat="1" applyFont="1" applyFill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</cellXfs>
  <cellStyles count="2">
    <cellStyle name="20% - Énfasis5" xfId="1" builtinId="46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FFFFFF"/>
      <color rgb="FFF0EEF1"/>
      <color rgb="FFD5D4D4"/>
      <color rgb="FFE0E0E0"/>
      <color rgb="FFE7E5E8"/>
      <color rgb="FF007CFE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0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0.73148100000000005</c:v>
                </c:pt>
                <c:pt idx="1">
                  <c:v>1.5584420000000001</c:v>
                </c:pt>
                <c:pt idx="2">
                  <c:v>0.6</c:v>
                </c:pt>
                <c:pt idx="3">
                  <c:v>2.9365079999999999</c:v>
                </c:pt>
                <c:pt idx="4">
                  <c:v>1.009091</c:v>
                </c:pt>
                <c:pt idx="5">
                  <c:v>1.245098</c:v>
                </c:pt>
                <c:pt idx="6">
                  <c:v>1.9466669999999999</c:v>
                </c:pt>
                <c:pt idx="7">
                  <c:v>15.801887000000001</c:v>
                </c:pt>
                <c:pt idx="8">
                  <c:v>16.216867000000001</c:v>
                </c:pt>
                <c:pt idx="9">
                  <c:v>11.06087</c:v>
                </c:pt>
                <c:pt idx="10">
                  <c:v>1.086022</c:v>
                </c:pt>
                <c:pt idx="11">
                  <c:v>6.5087719999999996</c:v>
                </c:pt>
                <c:pt idx="12">
                  <c:v>5.0520829999999997</c:v>
                </c:pt>
                <c:pt idx="13">
                  <c:v>13.913043</c:v>
                </c:pt>
                <c:pt idx="14">
                  <c:v>3.973214</c:v>
                </c:pt>
                <c:pt idx="15">
                  <c:v>7.9898990000000003</c:v>
                </c:pt>
                <c:pt idx="16">
                  <c:v>7.988372</c:v>
                </c:pt>
                <c:pt idx="17">
                  <c:v>1047.125</c:v>
                </c:pt>
                <c:pt idx="18">
                  <c:v>8.2871290000000002</c:v>
                </c:pt>
                <c:pt idx="19">
                  <c:v>14.673913000000001</c:v>
                </c:pt>
                <c:pt idx="20">
                  <c:v>19.848213999999999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0.73148100000000005</c:v>
                </c:pt>
                <c:pt idx="1">
                  <c:v>1.5584420000000001</c:v>
                </c:pt>
                <c:pt idx="2">
                  <c:v>0.6</c:v>
                </c:pt>
                <c:pt idx="3">
                  <c:v>2.9365079999999999</c:v>
                </c:pt>
                <c:pt idx="4">
                  <c:v>1.009091</c:v>
                </c:pt>
                <c:pt idx="5">
                  <c:v>1.245098</c:v>
                </c:pt>
                <c:pt idx="6">
                  <c:v>1.9466669999999999</c:v>
                </c:pt>
                <c:pt idx="7">
                  <c:v>15.801887000000001</c:v>
                </c:pt>
                <c:pt idx="8">
                  <c:v>16.216867000000001</c:v>
                </c:pt>
                <c:pt idx="9">
                  <c:v>11.06087</c:v>
                </c:pt>
                <c:pt idx="10">
                  <c:v>1.086022</c:v>
                </c:pt>
                <c:pt idx="11">
                  <c:v>6.5087719999999996</c:v>
                </c:pt>
                <c:pt idx="12">
                  <c:v>5.0520829999999997</c:v>
                </c:pt>
                <c:pt idx="13">
                  <c:v>13.913043</c:v>
                </c:pt>
                <c:pt idx="14">
                  <c:v>3.973214</c:v>
                </c:pt>
                <c:pt idx="15">
                  <c:v>7.9898990000000003</c:v>
                </c:pt>
                <c:pt idx="16">
                  <c:v>7.988372</c:v>
                </c:pt>
                <c:pt idx="17">
                  <c:v>1047.125</c:v>
                </c:pt>
                <c:pt idx="18">
                  <c:v>8.2871290000000002</c:v>
                </c:pt>
                <c:pt idx="19">
                  <c:v>14.673913000000001</c:v>
                </c:pt>
                <c:pt idx="20">
                  <c:v>19.848213999999999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69.630949470588249</c:v>
                </c:pt>
                <c:pt idx="1">
                  <c:v>69.630949470588249</c:v>
                </c:pt>
                <c:pt idx="2">
                  <c:v>69.630949470588249</c:v>
                </c:pt>
                <c:pt idx="3">
                  <c:v>69.630949470588249</c:v>
                </c:pt>
                <c:pt idx="4">
                  <c:v>69.630949470588249</c:v>
                </c:pt>
                <c:pt idx="5">
                  <c:v>69.630949470588249</c:v>
                </c:pt>
                <c:pt idx="6">
                  <c:v>69.630949470588249</c:v>
                </c:pt>
                <c:pt idx="7">
                  <c:v>69.630949470588249</c:v>
                </c:pt>
                <c:pt idx="8">
                  <c:v>69.630949470588249</c:v>
                </c:pt>
                <c:pt idx="9">
                  <c:v>69.630949470588249</c:v>
                </c:pt>
                <c:pt idx="10">
                  <c:v>69.630949470588249</c:v>
                </c:pt>
                <c:pt idx="11">
                  <c:v>69.630949470588249</c:v>
                </c:pt>
                <c:pt idx="12">
                  <c:v>69.630949470588249</c:v>
                </c:pt>
                <c:pt idx="13">
                  <c:v>69.630949470588249</c:v>
                </c:pt>
                <c:pt idx="14">
                  <c:v>69.630949470588249</c:v>
                </c:pt>
                <c:pt idx="15">
                  <c:v>69.630949470588249</c:v>
                </c:pt>
                <c:pt idx="16">
                  <c:v>69.630949470588249</c:v>
                </c:pt>
                <c:pt idx="17">
                  <c:v>69.630949470588249</c:v>
                </c:pt>
                <c:pt idx="18">
                  <c:v>69.630949470588249</c:v>
                </c:pt>
                <c:pt idx="19">
                  <c:v>69.630949470588249</c:v>
                </c:pt>
                <c:pt idx="20">
                  <c:v>69.630949470588249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6-C34C-A534-4AC3F93A89F9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6-C34C-A534-4AC3F93A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7-1D44-8EF5-8021E2F9D0A2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7-1D44-8EF5-8021E2F9D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7-1D44-8EF5-8021E2F9D0A2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7-1D44-8EF5-8021E2F9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5C47-BAC9-CF6EEFD13D8E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5C47-BAC9-CF6EEFD13D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5C47-BAC9-CF6EEFD13D8E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5C47-BAC9-CF6EEFD1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0.73148100000000005</c:v>
                </c:pt>
                <c:pt idx="1">
                  <c:v>1.5584420000000001</c:v>
                </c:pt>
                <c:pt idx="2">
                  <c:v>0.6</c:v>
                </c:pt>
                <c:pt idx="3">
                  <c:v>2.9365079999999999</c:v>
                </c:pt>
                <c:pt idx="4">
                  <c:v>1.009091</c:v>
                </c:pt>
                <c:pt idx="5">
                  <c:v>1.245098</c:v>
                </c:pt>
                <c:pt idx="6">
                  <c:v>1.9466669999999999</c:v>
                </c:pt>
                <c:pt idx="7">
                  <c:v>15.801887000000001</c:v>
                </c:pt>
                <c:pt idx="8">
                  <c:v>16.216867000000001</c:v>
                </c:pt>
                <c:pt idx="9">
                  <c:v>11.06087</c:v>
                </c:pt>
                <c:pt idx="10">
                  <c:v>1.086022</c:v>
                </c:pt>
                <c:pt idx="11">
                  <c:v>6.5087719999999996</c:v>
                </c:pt>
                <c:pt idx="12">
                  <c:v>5.0520829999999997</c:v>
                </c:pt>
                <c:pt idx="13">
                  <c:v>13.913043</c:v>
                </c:pt>
                <c:pt idx="14">
                  <c:v>3.973214</c:v>
                </c:pt>
                <c:pt idx="15">
                  <c:v>7.9898990000000003</c:v>
                </c:pt>
                <c:pt idx="16">
                  <c:v>7.988372</c:v>
                </c:pt>
                <c:pt idx="17">
                  <c:v>1047.125</c:v>
                </c:pt>
                <c:pt idx="18">
                  <c:v>8.2871290000000002</c:v>
                </c:pt>
                <c:pt idx="19">
                  <c:v>14.673913000000001</c:v>
                </c:pt>
                <c:pt idx="20">
                  <c:v>19.848213999999999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6F4D-A4B4-97260A2B0D9A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6F4D-A4B4-97260A2B0D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69.630949470588249</c:v>
                </c:pt>
                <c:pt idx="1">
                  <c:v>69.630949470588249</c:v>
                </c:pt>
                <c:pt idx="2">
                  <c:v>69.630949470588249</c:v>
                </c:pt>
                <c:pt idx="3">
                  <c:v>69.630949470588249</c:v>
                </c:pt>
                <c:pt idx="4">
                  <c:v>69.630949470588249</c:v>
                </c:pt>
                <c:pt idx="5">
                  <c:v>69.630949470588249</c:v>
                </c:pt>
                <c:pt idx="6">
                  <c:v>69.630949470588249</c:v>
                </c:pt>
                <c:pt idx="7">
                  <c:v>69.630949470588249</c:v>
                </c:pt>
                <c:pt idx="8">
                  <c:v>69.630949470588249</c:v>
                </c:pt>
                <c:pt idx="9">
                  <c:v>69.630949470588249</c:v>
                </c:pt>
                <c:pt idx="10">
                  <c:v>69.630949470588249</c:v>
                </c:pt>
                <c:pt idx="11">
                  <c:v>69.630949470588249</c:v>
                </c:pt>
                <c:pt idx="12">
                  <c:v>69.630949470588249</c:v>
                </c:pt>
                <c:pt idx="13">
                  <c:v>69.630949470588249</c:v>
                </c:pt>
                <c:pt idx="14">
                  <c:v>69.630949470588249</c:v>
                </c:pt>
                <c:pt idx="15">
                  <c:v>69.630949470588249</c:v>
                </c:pt>
                <c:pt idx="16">
                  <c:v>69.630949470588249</c:v>
                </c:pt>
                <c:pt idx="17">
                  <c:v>69.630949470588249</c:v>
                </c:pt>
                <c:pt idx="18">
                  <c:v>69.630949470588249</c:v>
                </c:pt>
                <c:pt idx="19">
                  <c:v>69.630949470588249</c:v>
                </c:pt>
                <c:pt idx="20">
                  <c:v>69.630949470588249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9-6F4D-A4B4-97260A2B0D9A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9-6F4D-A4B4-97260A2B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9A4A-882B-FB9CED4CADA0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9A4A-882B-FB9CED4CAD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9A4A-882B-FB9CED4CADA0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9A4A-882B-FB9CED4C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6-6E4B-BBC0-D4511A624E8F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6-6E4B-BBC0-D4511A624E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6-6E4B-BBC0-D4511A624E8F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6-6E4B-BBC0-D4511A62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27</xdr:row>
      <xdr:rowOff>63500</xdr:rowOff>
    </xdr:from>
    <xdr:to>
      <xdr:col>12</xdr:col>
      <xdr:colOff>249382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54</xdr:row>
      <xdr:rowOff>5562</xdr:rowOff>
    </xdr:from>
    <xdr:to>
      <xdr:col>9</xdr:col>
      <xdr:colOff>423333</xdr:colOff>
      <xdr:row>71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135901</xdr:colOff>
      <xdr:row>72</xdr:row>
      <xdr:rowOff>132665</xdr:rowOff>
    </xdr:from>
    <xdr:to>
      <xdr:col>9</xdr:col>
      <xdr:colOff>423162</xdr:colOff>
      <xdr:row>90</xdr:row>
      <xdr:rowOff>92624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A730E-5D35-8E4A-AA06-7C62926F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134938</xdr:colOff>
      <xdr:row>92</xdr:row>
      <xdr:rowOff>31750</xdr:rowOff>
    </xdr:from>
    <xdr:to>
      <xdr:col>9</xdr:col>
      <xdr:colOff>422199</xdr:colOff>
      <xdr:row>109</xdr:row>
      <xdr:rowOff>156809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B123C-B9E5-F949-89F6-BFE50773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828029</xdr:colOff>
      <xdr:row>0</xdr:row>
      <xdr:rowOff>159437</xdr:rowOff>
    </xdr:from>
    <xdr:to>
      <xdr:col>19</xdr:col>
      <xdr:colOff>495904</xdr:colOff>
      <xdr:row>25</xdr:row>
      <xdr:rowOff>33977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841E-2CDB-D64B-A5F1-7F8FEFAC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241906</xdr:colOff>
      <xdr:row>26</xdr:row>
      <xdr:rowOff>15118</xdr:rowOff>
    </xdr:from>
    <xdr:to>
      <xdr:col>9</xdr:col>
      <xdr:colOff>740254</xdr:colOff>
      <xdr:row>50</xdr:row>
      <xdr:rowOff>57791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D82C3-E84F-5647-979B-5D1915EC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7258</xdr:colOff>
      <xdr:row>26</xdr:row>
      <xdr:rowOff>18197</xdr:rowOff>
    </xdr:from>
    <xdr:to>
      <xdr:col>19</xdr:col>
      <xdr:colOff>511653</xdr:colOff>
      <xdr:row>50</xdr:row>
      <xdr:rowOff>60869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B637D-C60F-7C4D-BABF-E3AFB5EE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80D5-9DDC-4F37-B103-8297A8B667DF}">
  <sheetPr>
    <pageSetUpPr fitToPage="1"/>
  </sheetPr>
  <dimension ref="A1:IZ54"/>
  <sheetViews>
    <sheetView showGridLines="0" tabSelected="1" zoomScale="85" zoomScaleNormal="85" workbookViewId="0">
      <pane xSplit="1" ySplit="2" topLeftCell="B3" activePane="bottomRight" state="frozen"/>
      <selection activeCell="G31" sqref="G31"/>
      <selection pane="topRight" activeCell="G31" sqref="G31"/>
      <selection pane="bottomLeft" activeCell="G31" sqref="G31"/>
      <selection pane="bottomRight" activeCell="F2" sqref="F2"/>
    </sheetView>
  </sheetViews>
  <sheetFormatPr baseColWidth="10" defaultColWidth="16.28515625" defaultRowHeight="20.100000000000001" customHeight="1"/>
  <cols>
    <col min="1" max="1" width="23.28515625" style="21" customWidth="1"/>
    <col min="2" max="2" width="16.28515625" style="21" customWidth="1"/>
    <col min="3" max="3" width="24.5703125" style="21" bestFit="1" customWidth="1"/>
    <col min="4" max="4" width="25.28515625" style="21" bestFit="1" customWidth="1"/>
    <col min="5" max="260" width="16.28515625" style="21" customWidth="1"/>
  </cols>
  <sheetData>
    <row r="1" spans="1:11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0.25" customHeight="1">
      <c r="A2" s="2"/>
      <c r="B2" s="3" t="s">
        <v>1</v>
      </c>
      <c r="C2" s="3" t="s">
        <v>62</v>
      </c>
      <c r="D2" s="3" t="s">
        <v>63</v>
      </c>
      <c r="E2" s="3" t="s">
        <v>69</v>
      </c>
      <c r="F2" s="3" t="s">
        <v>54</v>
      </c>
      <c r="G2" s="3" t="s">
        <v>56</v>
      </c>
      <c r="H2" s="3" t="s">
        <v>55</v>
      </c>
      <c r="I2" s="3" t="s">
        <v>4</v>
      </c>
      <c r="J2" s="2"/>
      <c r="K2" s="2"/>
    </row>
    <row r="3" spans="1:11" ht="20.25" customHeight="1">
      <c r="A3" s="4" t="s">
        <v>5</v>
      </c>
      <c r="B3" s="5">
        <v>1895529</v>
      </c>
      <c r="C3" s="36"/>
      <c r="D3" s="6"/>
      <c r="E3" s="6"/>
      <c r="F3" s="6"/>
      <c r="G3" s="6"/>
      <c r="H3" s="6"/>
      <c r="I3" s="7" t="s">
        <v>6</v>
      </c>
      <c r="J3" s="6"/>
      <c r="K3" s="6"/>
    </row>
    <row r="4" spans="1:11" ht="20.100000000000001" customHeight="1">
      <c r="A4" s="8" t="s">
        <v>7</v>
      </c>
      <c r="B4" s="43">
        <v>173704</v>
      </c>
      <c r="C4" s="35"/>
      <c r="D4" s="10"/>
      <c r="E4" s="10"/>
      <c r="F4" s="10"/>
      <c r="G4" s="10"/>
      <c r="H4" s="10"/>
      <c r="I4" s="10"/>
      <c r="J4" s="10"/>
      <c r="K4" s="10"/>
    </row>
    <row r="5" spans="1:11" ht="20.100000000000001" customHeight="1">
      <c r="A5" s="8" t="s">
        <v>8</v>
      </c>
      <c r="B5" s="43">
        <v>527615</v>
      </c>
      <c r="C5" s="35"/>
      <c r="D5" s="10"/>
      <c r="E5" s="10"/>
      <c r="F5" s="10"/>
      <c r="G5" s="10"/>
      <c r="H5" s="10"/>
      <c r="I5" s="11">
        <f>B3/(B4+B5)</f>
        <v>2.7028057132346337</v>
      </c>
      <c r="J5" s="12" t="s">
        <v>9</v>
      </c>
      <c r="K5" s="10"/>
    </row>
    <row r="6" spans="1:11" ht="20.100000000000001" customHeight="1">
      <c r="A6" s="8" t="s">
        <v>10</v>
      </c>
      <c r="B6" s="13"/>
      <c r="C6" s="13"/>
      <c r="D6" s="13"/>
      <c r="E6" s="34"/>
      <c r="F6" s="34"/>
      <c r="G6" s="13">
        <f>19.97</f>
        <v>19.97</v>
      </c>
      <c r="H6" s="10"/>
      <c r="I6" s="12" t="s">
        <v>11</v>
      </c>
      <c r="J6" s="10"/>
      <c r="K6" s="10"/>
    </row>
    <row r="7" spans="1:11" ht="20.100000000000001" customHeight="1">
      <c r="A7" s="8" t="s">
        <v>12</v>
      </c>
      <c r="B7" s="9"/>
      <c r="C7" s="9"/>
      <c r="D7" s="9"/>
      <c r="E7" s="35"/>
      <c r="F7" s="35"/>
      <c r="G7" s="9">
        <f>229</f>
        <v>229</v>
      </c>
      <c r="H7" s="10"/>
      <c r="I7" s="10"/>
      <c r="J7" s="10"/>
      <c r="K7" s="10"/>
    </row>
    <row r="8" spans="1:11" ht="20.100000000000001" customHeight="1">
      <c r="A8" s="8" t="s">
        <v>13</v>
      </c>
      <c r="B8" s="13"/>
      <c r="C8" s="13"/>
      <c r="D8" s="13"/>
      <c r="E8" s="14"/>
      <c r="F8" s="50"/>
      <c r="G8" s="13">
        <f>G6+G7</f>
        <v>248.97</v>
      </c>
      <c r="H8" s="11">
        <v>36</v>
      </c>
      <c r="I8" s="10"/>
      <c r="J8" s="45"/>
      <c r="K8" s="10"/>
    </row>
    <row r="9" spans="1:11" ht="20.100000000000001" customHeight="1">
      <c r="A9" s="8" t="s">
        <v>14</v>
      </c>
      <c r="B9" s="9"/>
      <c r="C9" s="37">
        <v>1.6829270000000001</v>
      </c>
      <c r="D9" s="37">
        <v>0.95613999999999999</v>
      </c>
      <c r="E9" s="37">
        <v>418.12264199999998</v>
      </c>
      <c r="F9" s="37">
        <v>476.182796</v>
      </c>
      <c r="G9" s="14">
        <v>4.9505E-2</v>
      </c>
      <c r="H9" s="14">
        <v>635.39655200000004</v>
      </c>
      <c r="I9" s="12" t="s">
        <v>15</v>
      </c>
      <c r="J9" s="45"/>
      <c r="K9" s="10"/>
    </row>
    <row r="10" spans="1:11" ht="20.100000000000001" customHeight="1">
      <c r="A10" s="8" t="s">
        <v>16</v>
      </c>
      <c r="B10" s="9"/>
      <c r="C10" s="37">
        <v>7.7368420000000002</v>
      </c>
      <c r="D10" s="38">
        <v>3.2110089999999998</v>
      </c>
      <c r="E10" s="37">
        <v>4.0459769999999997</v>
      </c>
      <c r="F10" s="37">
        <v>6.2359549999999997</v>
      </c>
      <c r="G10" s="15">
        <v>0.76</v>
      </c>
      <c r="H10" s="14">
        <v>2.7523810000000002</v>
      </c>
      <c r="I10" s="10"/>
      <c r="J10" s="45"/>
      <c r="K10" s="10"/>
    </row>
    <row r="11" spans="1:11" ht="20.100000000000001" customHeight="1">
      <c r="A11" s="8" t="s">
        <v>17</v>
      </c>
      <c r="B11" s="9"/>
      <c r="C11" s="37">
        <v>1.5476190000000001</v>
      </c>
      <c r="D11" s="37">
        <v>0.95744700000000005</v>
      </c>
      <c r="E11" s="37">
        <v>529.58095200000002</v>
      </c>
      <c r="F11" s="37">
        <v>674.656566</v>
      </c>
      <c r="G11" s="14">
        <v>0.114286</v>
      </c>
      <c r="H11" s="14">
        <v>65.495050000000006</v>
      </c>
      <c r="I11" s="10"/>
      <c r="J11" s="45"/>
      <c r="K11" s="10"/>
    </row>
    <row r="12" spans="1:11" ht="20.100000000000001" customHeight="1">
      <c r="A12" s="8" t="s">
        <v>18</v>
      </c>
      <c r="B12" s="9"/>
      <c r="C12" s="37">
        <v>11.574074</v>
      </c>
      <c r="D12" s="37">
        <v>4.5517240000000001</v>
      </c>
      <c r="E12" s="37">
        <v>5.2181819999999997</v>
      </c>
      <c r="F12" s="37">
        <v>5.6559140000000001</v>
      </c>
      <c r="G12" s="14">
        <v>1.6727270000000001</v>
      </c>
      <c r="H12" s="14">
        <v>34.888888999999999</v>
      </c>
      <c r="I12" s="10"/>
      <c r="J12" s="45"/>
      <c r="K12" s="10"/>
    </row>
    <row r="13" spans="1:11" ht="20.100000000000001" customHeight="1">
      <c r="A13" s="8" t="s">
        <v>19</v>
      </c>
      <c r="B13" s="9"/>
      <c r="C13" s="37">
        <v>1.525253</v>
      </c>
      <c r="D13" s="37">
        <v>1.0392159999999999</v>
      </c>
      <c r="E13" s="37">
        <v>4.5274729999999996</v>
      </c>
      <c r="F13" s="37">
        <v>6.2844040000000003</v>
      </c>
      <c r="G13" s="14">
        <v>0.31428600000000001</v>
      </c>
      <c r="H13" s="14">
        <v>13.113402000000001</v>
      </c>
      <c r="I13" s="10"/>
      <c r="J13" s="45"/>
      <c r="K13" s="10"/>
    </row>
    <row r="14" spans="1:11" ht="20.100000000000001" customHeight="1">
      <c r="A14" s="8" t="s">
        <v>20</v>
      </c>
      <c r="B14" s="9"/>
      <c r="C14" s="37">
        <v>1.9166669999999999</v>
      </c>
      <c r="D14" s="37">
        <v>1.175926</v>
      </c>
      <c r="E14" s="37">
        <v>6.0833329999999997</v>
      </c>
      <c r="F14" s="37">
        <v>6.8018869999999998</v>
      </c>
      <c r="G14" s="14">
        <v>1.0659339999999999</v>
      </c>
      <c r="H14" s="14">
        <v>9.0178569999999993</v>
      </c>
      <c r="I14" s="10"/>
      <c r="J14" s="45"/>
      <c r="K14" s="10"/>
    </row>
    <row r="15" spans="1:11" ht="20.100000000000001" customHeight="1">
      <c r="A15" s="8" t="s">
        <v>21</v>
      </c>
      <c r="B15" s="9"/>
      <c r="C15" s="37">
        <v>3.0854699999999999</v>
      </c>
      <c r="D15" s="37">
        <v>1.9662919999999999</v>
      </c>
      <c r="E15" s="37">
        <v>5.56</v>
      </c>
      <c r="F15" s="37">
        <v>7.4067800000000004</v>
      </c>
      <c r="G15" s="14">
        <v>1.194175</v>
      </c>
      <c r="H15" s="16">
        <v>13.273585000000001</v>
      </c>
      <c r="I15" s="10"/>
      <c r="J15" s="45"/>
      <c r="K15" s="10"/>
    </row>
    <row r="16" spans="1:11" ht="20.100000000000001" customHeight="1">
      <c r="A16" s="8" t="s">
        <v>22</v>
      </c>
      <c r="B16" s="9"/>
      <c r="C16" s="37">
        <v>23.936937</v>
      </c>
      <c r="D16" s="37">
        <v>16.851064000000001</v>
      </c>
      <c r="E16" s="37">
        <v>5.4831459999999996</v>
      </c>
      <c r="F16" s="37">
        <v>7.3522730000000003</v>
      </c>
      <c r="G16" s="14">
        <v>3.7083330000000001</v>
      </c>
      <c r="H16" s="14">
        <v>12.103774</v>
      </c>
      <c r="I16" s="10"/>
      <c r="J16" s="45"/>
      <c r="K16" s="10"/>
    </row>
    <row r="17" spans="1:11" ht="20.100000000000001" customHeight="1">
      <c r="A17" s="8" t="s">
        <v>23</v>
      </c>
      <c r="B17" s="9"/>
      <c r="C17" s="37">
        <v>23.343136999999999</v>
      </c>
      <c r="D17" s="37">
        <v>16.798318999999999</v>
      </c>
      <c r="E17" s="37">
        <v>6.108911</v>
      </c>
      <c r="F17" s="37">
        <v>7.4722220000000004</v>
      </c>
      <c r="G17" s="14">
        <v>3.913043</v>
      </c>
      <c r="H17" s="14">
        <v>10.872548999999999</v>
      </c>
      <c r="I17" s="10"/>
      <c r="J17" s="45"/>
      <c r="K17" s="10"/>
    </row>
    <row r="18" spans="1:11" ht="20.100000000000001" customHeight="1">
      <c r="A18" s="8" t="s">
        <v>24</v>
      </c>
      <c r="B18" s="9"/>
      <c r="C18" s="37">
        <v>13.714286</v>
      </c>
      <c r="D18" s="37">
        <v>9.9913039999999995</v>
      </c>
      <c r="E18" s="37">
        <v>6.3361340000000004</v>
      </c>
      <c r="F18" s="37">
        <v>12.239129999999999</v>
      </c>
      <c r="G18" s="14">
        <v>6.8415840000000001</v>
      </c>
      <c r="H18" s="14">
        <v>354.23636399999998</v>
      </c>
      <c r="I18" s="10"/>
      <c r="J18" s="45"/>
      <c r="K18" s="10"/>
    </row>
    <row r="19" spans="1:11" ht="20.100000000000001" customHeight="1">
      <c r="A19" s="8" t="s">
        <v>25</v>
      </c>
      <c r="B19" s="9"/>
      <c r="C19" s="37">
        <v>2.6476190000000002</v>
      </c>
      <c r="D19" s="37">
        <v>1.0186919999999999</v>
      </c>
      <c r="E19" s="37">
        <v>5.2765959999999996</v>
      </c>
      <c r="F19" s="37">
        <v>6.2727269999999997</v>
      </c>
      <c r="G19" s="14">
        <v>0.61904800000000004</v>
      </c>
      <c r="H19" s="14">
        <v>27.292452999999998</v>
      </c>
      <c r="I19" s="10"/>
      <c r="J19" s="45"/>
      <c r="K19" s="10"/>
    </row>
    <row r="20" spans="1:11" ht="20.100000000000001" customHeight="1">
      <c r="A20" s="8" t="s">
        <v>26</v>
      </c>
      <c r="B20" s="9"/>
      <c r="C20" s="37">
        <v>8.1709399999999999</v>
      </c>
      <c r="D20" s="37">
        <v>6.3111110000000004</v>
      </c>
      <c r="E20" s="37">
        <v>5.5517240000000001</v>
      </c>
      <c r="F20" s="37">
        <v>7.2580650000000002</v>
      </c>
      <c r="G20" s="14">
        <v>5.1397849999999998</v>
      </c>
      <c r="H20" s="14">
        <v>101.359551</v>
      </c>
      <c r="I20" s="10"/>
      <c r="J20" s="45"/>
      <c r="K20" s="10"/>
    </row>
    <row r="21" spans="1:11" ht="20.100000000000001" customHeight="1">
      <c r="A21" s="8" t="s">
        <v>27</v>
      </c>
      <c r="B21" s="41"/>
      <c r="C21" s="37">
        <v>6.4782609999999998</v>
      </c>
      <c r="D21" s="37">
        <v>4.9361699999999997</v>
      </c>
      <c r="E21" s="37">
        <v>9.2058820000000008</v>
      </c>
      <c r="F21" s="37">
        <v>7.2371129999999999</v>
      </c>
      <c r="G21" s="14">
        <v>11.172043</v>
      </c>
      <c r="H21" s="14">
        <v>12.244444</v>
      </c>
      <c r="I21" s="10"/>
      <c r="J21" s="45"/>
      <c r="K21" s="10"/>
    </row>
    <row r="22" spans="1:11" ht="20.100000000000001" customHeight="1">
      <c r="A22" s="8" t="s">
        <v>28</v>
      </c>
      <c r="B22" s="41"/>
      <c r="C22" s="37">
        <v>20.936937</v>
      </c>
      <c r="D22" s="37">
        <v>13</v>
      </c>
      <c r="E22" s="37">
        <v>6.4021739999999996</v>
      </c>
      <c r="F22" s="37">
        <v>6.9230770000000001</v>
      </c>
      <c r="G22" s="14">
        <v>30.958333</v>
      </c>
      <c r="H22" s="17">
        <v>11.572917</v>
      </c>
      <c r="I22" s="10"/>
      <c r="J22" s="45"/>
      <c r="K22" s="10"/>
    </row>
    <row r="23" spans="1:11" ht="20.100000000000001" customHeight="1">
      <c r="A23" s="8" t="s">
        <v>29</v>
      </c>
      <c r="B23" s="41"/>
      <c r="C23" s="37">
        <v>8.3214290000000002</v>
      </c>
      <c r="D23" s="37">
        <v>4.0202020000000003</v>
      </c>
      <c r="E23" s="37">
        <v>6.7962959999999999</v>
      </c>
      <c r="F23" s="37">
        <v>7.8508769999999997</v>
      </c>
      <c r="G23" s="14">
        <v>4.9519229999999999</v>
      </c>
      <c r="H23" s="14">
        <v>37.576923000000001</v>
      </c>
      <c r="I23" s="10"/>
      <c r="J23" s="45"/>
      <c r="K23" s="10"/>
    </row>
    <row r="24" spans="1:11" ht="20.100000000000001" customHeight="1">
      <c r="A24" s="8" t="s">
        <v>30</v>
      </c>
      <c r="B24" s="9"/>
      <c r="C24" s="37">
        <v>8.8482140000000005</v>
      </c>
      <c r="D24" s="37">
        <v>9.9615379999999991</v>
      </c>
      <c r="E24" s="37">
        <v>6.0357139999999996</v>
      </c>
      <c r="F24" s="37">
        <v>7.0594060000000001</v>
      </c>
      <c r="G24" s="14">
        <v>8.9894739999999995</v>
      </c>
      <c r="H24" s="14">
        <v>21.574256999999999</v>
      </c>
      <c r="I24" s="10"/>
      <c r="J24" s="45"/>
      <c r="K24" s="10"/>
    </row>
    <row r="25" spans="1:11" ht="20.100000000000001" customHeight="1">
      <c r="A25" s="8" t="s">
        <v>31</v>
      </c>
      <c r="B25" s="41"/>
      <c r="C25" s="37">
        <v>8.5783129999999996</v>
      </c>
      <c r="D25" s="37">
        <v>7.368932</v>
      </c>
      <c r="E25" s="37">
        <v>6.0930229999999996</v>
      </c>
      <c r="F25" s="37">
        <v>6.971698</v>
      </c>
      <c r="G25" s="14">
        <v>10.757009</v>
      </c>
      <c r="H25" s="14">
        <v>27.890243999999999</v>
      </c>
      <c r="I25" s="10"/>
      <c r="J25" s="45"/>
      <c r="K25" s="10"/>
    </row>
    <row r="26" spans="1:11" ht="20.100000000000001" customHeight="1">
      <c r="A26" s="8" t="s">
        <v>32</v>
      </c>
      <c r="B26" s="41"/>
      <c r="C26" s="37">
        <v>1183.122449</v>
      </c>
      <c r="D26" s="39">
        <v>1025.0250000000001</v>
      </c>
      <c r="E26" s="37">
        <v>9.6354170000000003</v>
      </c>
      <c r="F26" s="37">
        <v>9.5151520000000005</v>
      </c>
      <c r="G26" s="18">
        <v>827</v>
      </c>
      <c r="H26" s="14">
        <v>63.888888999999999</v>
      </c>
      <c r="I26" s="10"/>
      <c r="J26" s="45"/>
      <c r="K26" s="10"/>
    </row>
    <row r="27" spans="1:11" ht="20.100000000000001" customHeight="1">
      <c r="A27" s="8" t="s">
        <v>33</v>
      </c>
      <c r="B27" s="41"/>
      <c r="C27" s="37">
        <v>9.0404040000000006</v>
      </c>
      <c r="D27" s="37">
        <v>7.5</v>
      </c>
      <c r="E27" s="37">
        <v>14.148936000000001</v>
      </c>
      <c r="F27" s="37">
        <v>15.138298000000001</v>
      </c>
      <c r="G27" s="14">
        <v>10.677083</v>
      </c>
      <c r="H27" s="17">
        <v>23.043956000000001</v>
      </c>
      <c r="I27" s="10"/>
      <c r="J27" s="45"/>
      <c r="K27" s="10"/>
    </row>
    <row r="28" spans="1:11" ht="20.100000000000001" customHeight="1">
      <c r="A28" s="8" t="s">
        <v>34</v>
      </c>
      <c r="B28" s="9"/>
      <c r="C28" s="37">
        <v>19.971429000000001</v>
      </c>
      <c r="D28" s="37">
        <v>13.27957</v>
      </c>
      <c r="E28" s="37">
        <v>6.5438599999999996</v>
      </c>
      <c r="F28" s="37">
        <v>9.0222219999999993</v>
      </c>
      <c r="G28" s="14">
        <v>31.053763</v>
      </c>
      <c r="H28" s="14">
        <v>33.606060999999997</v>
      </c>
      <c r="I28" s="10"/>
      <c r="J28" s="45"/>
      <c r="K28" s="10"/>
    </row>
    <row r="29" spans="1:11" ht="20.100000000000001" customHeight="1">
      <c r="A29" s="8" t="s">
        <v>35</v>
      </c>
      <c r="B29" s="41"/>
      <c r="C29" s="37">
        <v>26.892157000000001</v>
      </c>
      <c r="D29" s="37">
        <v>18.336538000000001</v>
      </c>
      <c r="E29" s="37">
        <v>8.0360359999999993</v>
      </c>
      <c r="F29" s="37">
        <v>9.0462959999999999</v>
      </c>
      <c r="G29" s="14">
        <v>59.613208</v>
      </c>
      <c r="H29" s="14">
        <v>54.091836999999998</v>
      </c>
      <c r="I29" s="10"/>
      <c r="J29" s="46"/>
      <c r="K29" s="10"/>
    </row>
    <row r="30" spans="1:11" ht="20.100000000000001" customHeight="1">
      <c r="D30" s="54" t="s">
        <v>57</v>
      </c>
      <c r="E30" s="54"/>
      <c r="F30" s="51"/>
    </row>
    <row r="31" spans="1:11" ht="20.100000000000001" customHeight="1">
      <c r="C31" s="55" t="s">
        <v>68</v>
      </c>
      <c r="D31" s="55"/>
      <c r="E31" s="10"/>
      <c r="F31" s="52"/>
    </row>
    <row r="32" spans="1:11" ht="20.100000000000001" customHeight="1">
      <c r="C32" s="10" t="s">
        <v>65</v>
      </c>
      <c r="D32" s="10" t="s">
        <v>65</v>
      </c>
      <c r="E32" s="21" t="s">
        <v>65</v>
      </c>
      <c r="F32" s="21" t="s">
        <v>65</v>
      </c>
    </row>
    <row r="33" spans="2:6" ht="20.100000000000001" customHeight="1">
      <c r="B33" s="8" t="s">
        <v>14</v>
      </c>
      <c r="C33" s="10">
        <v>0.959596</v>
      </c>
      <c r="D33" s="10">
        <v>0.84615399999999996</v>
      </c>
      <c r="E33" s="10">
        <v>382.06</v>
      </c>
      <c r="F33" s="52">
        <v>321.01190500000001</v>
      </c>
    </row>
    <row r="34" spans="2:6" ht="20.100000000000001" customHeight="1">
      <c r="B34" s="8" t="s">
        <v>16</v>
      </c>
      <c r="C34" s="10">
        <v>3.2282609999999998</v>
      </c>
      <c r="D34" s="10">
        <v>1.6210530000000001</v>
      </c>
      <c r="E34" s="10">
        <v>4.2803740000000001</v>
      </c>
      <c r="F34" s="52">
        <v>10.946809</v>
      </c>
    </row>
    <row r="35" spans="2:6" ht="20.100000000000001" customHeight="1">
      <c r="B35" s="8" t="s">
        <v>17</v>
      </c>
      <c r="C35" s="10">
        <v>1</v>
      </c>
      <c r="D35" s="10">
        <v>0.90090099999999995</v>
      </c>
      <c r="E35" s="10">
        <v>611.30208300000004</v>
      </c>
      <c r="F35" s="52">
        <v>651.91964299999995</v>
      </c>
    </row>
    <row r="36" spans="2:6" ht="20.100000000000001" customHeight="1">
      <c r="B36" s="8" t="s">
        <v>18</v>
      </c>
      <c r="C36" s="10">
        <v>3.2277230000000001</v>
      </c>
      <c r="D36" s="10">
        <v>2.7934779999999999</v>
      </c>
      <c r="E36" s="10">
        <v>4.7291670000000003</v>
      </c>
      <c r="F36" s="52">
        <v>5.3888889999999998</v>
      </c>
    </row>
    <row r="37" spans="2:6" ht="20.100000000000001" customHeight="1">
      <c r="B37" s="8" t="s">
        <v>19</v>
      </c>
      <c r="C37" s="10">
        <v>1.0917429999999999</v>
      </c>
      <c r="D37" s="10">
        <v>0.97938099999999995</v>
      </c>
      <c r="E37" s="10">
        <v>5.0582520000000004</v>
      </c>
      <c r="F37" s="52">
        <v>5.2616820000000004</v>
      </c>
    </row>
    <row r="38" spans="2:6" ht="20.100000000000001" customHeight="1">
      <c r="B38" s="8" t="s">
        <v>20</v>
      </c>
      <c r="C38" s="10">
        <v>1.263636</v>
      </c>
      <c r="D38" s="10">
        <v>1.029703</v>
      </c>
      <c r="E38" s="10">
        <v>5.8777780000000002</v>
      </c>
      <c r="F38" s="52">
        <v>6.2745100000000003</v>
      </c>
    </row>
    <row r="39" spans="2:6" ht="20.100000000000001" customHeight="1">
      <c r="B39" s="8" t="s">
        <v>21</v>
      </c>
      <c r="C39" s="10">
        <v>2.1276600000000001</v>
      </c>
      <c r="D39" s="10">
        <v>2</v>
      </c>
      <c r="E39" s="10">
        <v>5.8476189999999999</v>
      </c>
      <c r="F39" s="52">
        <v>6.6315790000000003</v>
      </c>
    </row>
    <row r="40" spans="2:6" ht="20.100000000000001" customHeight="1">
      <c r="B40" s="8" t="s">
        <v>22</v>
      </c>
      <c r="C40" s="10">
        <v>17.333333</v>
      </c>
      <c r="D40" s="10">
        <v>16.611650000000001</v>
      </c>
      <c r="E40" s="10">
        <v>7.3679249999999996</v>
      </c>
      <c r="F40" s="52">
        <v>7.3272729999999999</v>
      </c>
    </row>
    <row r="41" spans="2:6" ht="20.100000000000001" customHeight="1">
      <c r="B41" s="8" t="s">
        <v>23</v>
      </c>
      <c r="C41" s="10">
        <v>16.552381</v>
      </c>
      <c r="D41" s="10">
        <v>16.302083</v>
      </c>
      <c r="E41" s="10">
        <v>7.0357139999999996</v>
      </c>
      <c r="F41" s="52">
        <v>6.2857139999999996</v>
      </c>
    </row>
    <row r="42" spans="2:6" ht="20.100000000000001" customHeight="1">
      <c r="B42" s="8" t="s">
        <v>24</v>
      </c>
      <c r="C42" s="10">
        <v>10.6875</v>
      </c>
      <c r="D42" s="10">
        <v>11.048076999999999</v>
      </c>
      <c r="E42" s="10">
        <v>7.2173910000000001</v>
      </c>
      <c r="F42" s="52">
        <v>6.7938140000000002</v>
      </c>
    </row>
    <row r="43" spans="2:6" ht="20.100000000000001" customHeight="1">
      <c r="B43" s="8" t="s">
        <v>25</v>
      </c>
      <c r="C43" s="10">
        <v>1.1363639999999999</v>
      </c>
      <c r="D43" s="10">
        <v>1.113208</v>
      </c>
      <c r="E43" s="10">
        <v>5.9333330000000002</v>
      </c>
      <c r="F43" s="52">
        <v>5.7653059999999998</v>
      </c>
    </row>
    <row r="44" spans="2:6" ht="20.100000000000001" customHeight="1">
      <c r="B44" s="8" t="s">
        <v>26</v>
      </c>
      <c r="C44" s="10">
        <v>6.1304350000000003</v>
      </c>
      <c r="D44" s="10">
        <v>6.7478259999999999</v>
      </c>
      <c r="E44" s="10">
        <v>11.729412</v>
      </c>
      <c r="F44" s="52">
        <v>5.8256880000000004</v>
      </c>
    </row>
    <row r="45" spans="2:6" ht="20.100000000000001" customHeight="1">
      <c r="B45" s="8" t="s">
        <v>27</v>
      </c>
      <c r="C45" s="10">
        <v>7.9277110000000004</v>
      </c>
      <c r="D45" s="10">
        <v>5.053763</v>
      </c>
      <c r="E45" s="10">
        <v>6.7021280000000001</v>
      </c>
      <c r="F45" s="52">
        <v>6.613861</v>
      </c>
    </row>
    <row r="46" spans="2:6" ht="20.100000000000001" customHeight="1">
      <c r="B46" s="8" t="s">
        <v>28</v>
      </c>
      <c r="C46" s="10">
        <v>19.862745</v>
      </c>
      <c r="D46" s="10">
        <v>13.415584000000001</v>
      </c>
      <c r="E46" s="10">
        <v>7.7340429999999998</v>
      </c>
      <c r="F46" s="52">
        <v>8.0803569999999993</v>
      </c>
    </row>
    <row r="47" spans="2:6" ht="20.100000000000001" customHeight="1">
      <c r="B47" s="8" t="s">
        <v>29</v>
      </c>
      <c r="C47" s="10">
        <v>5.406593</v>
      </c>
      <c r="D47" s="10">
        <v>4.0808080000000002</v>
      </c>
      <c r="E47" s="10">
        <v>7.6629209999999999</v>
      </c>
      <c r="F47" s="52">
        <v>7.3</v>
      </c>
    </row>
    <row r="48" spans="2:6" ht="20.100000000000001" customHeight="1">
      <c r="B48" s="8" t="s">
        <v>30</v>
      </c>
      <c r="C48" s="10">
        <v>7.6992479999999999</v>
      </c>
      <c r="D48" s="10">
        <v>7.7758620000000001</v>
      </c>
      <c r="E48" s="10">
        <v>6.5858590000000001</v>
      </c>
      <c r="F48" s="52">
        <v>6.7169809999999996</v>
      </c>
    </row>
    <row r="49" spans="2:6" ht="20.100000000000001" customHeight="1">
      <c r="B49" s="8" t="s">
        <v>31</v>
      </c>
      <c r="C49" s="10">
        <v>7.9215689999999999</v>
      </c>
      <c r="D49" s="10">
        <v>10.541176</v>
      </c>
      <c r="E49" s="10">
        <v>6.5505620000000002</v>
      </c>
      <c r="F49" s="52">
        <v>6.5742570000000002</v>
      </c>
    </row>
    <row r="50" spans="2:6" ht="20.100000000000001" customHeight="1">
      <c r="B50" s="8" t="s">
        <v>32</v>
      </c>
      <c r="C50" s="10">
        <v>1183.504762</v>
      </c>
      <c r="D50" s="10">
        <v>1021.359223</v>
      </c>
      <c r="E50" s="10">
        <v>7.9512200000000002</v>
      </c>
      <c r="F50" s="52">
        <v>8.1529410000000002</v>
      </c>
    </row>
    <row r="51" spans="2:6" ht="20.100000000000001" customHeight="1">
      <c r="B51" s="8" t="s">
        <v>33</v>
      </c>
      <c r="C51" s="10">
        <v>7.7962959999999999</v>
      </c>
      <c r="D51" s="10">
        <v>7.8</v>
      </c>
      <c r="E51" s="10">
        <v>7.2123889999999999</v>
      </c>
      <c r="F51" s="52">
        <v>7.4777779999999998</v>
      </c>
    </row>
    <row r="52" spans="2:6" ht="20.100000000000001" customHeight="1">
      <c r="B52" s="8" t="s">
        <v>34</v>
      </c>
      <c r="C52" s="10">
        <v>12.9125</v>
      </c>
      <c r="D52" s="10">
        <v>14</v>
      </c>
      <c r="E52" s="10">
        <v>7.4537040000000001</v>
      </c>
      <c r="F52" s="52">
        <v>7.5445539999999998</v>
      </c>
    </row>
    <row r="53" spans="2:6" ht="20.100000000000001" customHeight="1">
      <c r="B53" s="8" t="s">
        <v>35</v>
      </c>
      <c r="C53" s="10">
        <v>18.549019999999999</v>
      </c>
      <c r="D53" s="10">
        <v>19.074766</v>
      </c>
      <c r="E53" s="10">
        <v>8.8604649999999996</v>
      </c>
      <c r="F53" s="52">
        <v>8.5957450000000009</v>
      </c>
    </row>
    <row r="54" spans="2:6" ht="20.100000000000001" customHeight="1">
      <c r="E54" s="49"/>
      <c r="F54" s="49"/>
    </row>
  </sheetData>
  <mergeCells count="3">
    <mergeCell ref="A1:K1"/>
    <mergeCell ref="D30:E30"/>
    <mergeCell ref="C31:D3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A54"/>
  <sheetViews>
    <sheetView showGridLines="0" zoomScaleNormal="100" workbookViewId="0">
      <pane xSplit="1" ySplit="2" topLeftCell="B3" activePane="bottomRight" state="frozen"/>
      <selection activeCell="G31" sqref="G31"/>
      <selection pane="topRight" activeCell="G31" sqref="G31"/>
      <selection pane="bottomLeft" activeCell="G31" sqref="G31"/>
      <selection pane="bottomRight" activeCell="G31" sqref="G31"/>
    </sheetView>
  </sheetViews>
  <sheetFormatPr baseColWidth="10" defaultColWidth="16.28515625" defaultRowHeight="20.100000000000001" customHeight="1"/>
  <cols>
    <col min="1" max="1" width="23.28515625" style="1" customWidth="1"/>
    <col min="2" max="2" width="16.28515625" style="1" customWidth="1"/>
    <col min="3" max="4" width="16.28515625" style="21" customWidth="1"/>
    <col min="5" max="5" width="24.5703125" style="21" bestFit="1" customWidth="1"/>
    <col min="6" max="6" width="25.28515625" style="1" bestFit="1" customWidth="1"/>
    <col min="7" max="8" width="16.28515625" style="21" customWidth="1"/>
    <col min="9" max="261" width="16.28515625" style="1" customWidth="1"/>
  </cols>
  <sheetData>
    <row r="1" spans="1:12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20.25" customHeight="1">
      <c r="A2" s="2"/>
      <c r="B2" s="3" t="s">
        <v>1</v>
      </c>
      <c r="C2" s="3" t="s">
        <v>60</v>
      </c>
      <c r="D2" s="3" t="s">
        <v>61</v>
      </c>
      <c r="E2" s="3" t="s">
        <v>62</v>
      </c>
      <c r="F2" s="3" t="s">
        <v>63</v>
      </c>
      <c r="G2" s="3" t="s">
        <v>54</v>
      </c>
      <c r="H2" s="3" t="s">
        <v>56</v>
      </c>
      <c r="I2" s="3" t="s">
        <v>55</v>
      </c>
      <c r="J2" s="3" t="s">
        <v>4</v>
      </c>
      <c r="K2" s="2"/>
      <c r="L2" s="2"/>
    </row>
    <row r="3" spans="1:12" ht="20.25" customHeight="1">
      <c r="A3" s="4" t="s">
        <v>5</v>
      </c>
      <c r="B3" s="5">
        <f>1899950</f>
        <v>1899950</v>
      </c>
      <c r="C3" s="36"/>
      <c r="D3" s="6"/>
      <c r="E3" s="36"/>
      <c r="F3" s="6"/>
      <c r="G3" s="6"/>
      <c r="H3" s="6"/>
      <c r="I3" s="6"/>
      <c r="J3" s="7" t="s">
        <v>6</v>
      </c>
      <c r="K3" s="6"/>
      <c r="L3" s="6"/>
    </row>
    <row r="4" spans="1:12" ht="20.100000000000001" customHeight="1">
      <c r="A4" s="8" t="s">
        <v>7</v>
      </c>
      <c r="B4" s="43">
        <v>173704</v>
      </c>
      <c r="C4" s="35"/>
      <c r="D4" s="10"/>
      <c r="E4" s="35"/>
      <c r="F4" s="10"/>
      <c r="G4" s="10"/>
      <c r="H4" s="10"/>
      <c r="I4" s="10"/>
      <c r="J4" s="10"/>
      <c r="K4" s="10"/>
      <c r="L4" s="10"/>
    </row>
    <row r="5" spans="1:12" ht="20.100000000000001" customHeight="1">
      <c r="A5" s="8" t="s">
        <v>8</v>
      </c>
      <c r="B5" s="43">
        <v>527615</v>
      </c>
      <c r="C5" s="35"/>
      <c r="D5" s="10"/>
      <c r="E5" s="35"/>
      <c r="F5" s="10"/>
      <c r="G5" s="10"/>
      <c r="H5" s="10"/>
      <c r="I5" s="10"/>
      <c r="J5" s="11">
        <f>B3/(B4+B5)</f>
        <v>2.7091095492921196</v>
      </c>
      <c r="K5" s="12" t="s">
        <v>9</v>
      </c>
      <c r="L5" s="10"/>
    </row>
    <row r="6" spans="1:12" ht="20.100000000000001" customHeight="1">
      <c r="A6" s="8" t="s">
        <v>10</v>
      </c>
      <c r="B6" s="13"/>
      <c r="C6" s="13"/>
      <c r="D6" s="13">
        <f>19.97</f>
        <v>19.97</v>
      </c>
      <c r="E6" s="13"/>
      <c r="F6" s="13"/>
      <c r="G6" s="34"/>
      <c r="H6" s="13">
        <f>19.97</f>
        <v>19.97</v>
      </c>
      <c r="I6" s="10"/>
      <c r="J6" s="12" t="s">
        <v>11</v>
      </c>
      <c r="K6" s="10"/>
      <c r="L6" s="10"/>
    </row>
    <row r="7" spans="1:12" ht="20.100000000000001" customHeight="1">
      <c r="A7" s="8" t="s">
        <v>12</v>
      </c>
      <c r="B7" s="9"/>
      <c r="C7" s="9"/>
      <c r="D7" s="9">
        <f>229</f>
        <v>229</v>
      </c>
      <c r="E7" s="9"/>
      <c r="F7" s="9"/>
      <c r="G7" s="35"/>
      <c r="H7" s="9">
        <f>229</f>
        <v>229</v>
      </c>
      <c r="I7" s="10"/>
      <c r="J7" s="10"/>
      <c r="K7" s="10"/>
      <c r="L7" s="10"/>
    </row>
    <row r="8" spans="1:12" ht="20.100000000000001" customHeight="1">
      <c r="A8" s="8" t="s">
        <v>13</v>
      </c>
      <c r="B8" s="13"/>
      <c r="C8" s="13"/>
      <c r="D8" s="13">
        <f>D6+D7</f>
        <v>248.97</v>
      </c>
      <c r="E8" s="13"/>
      <c r="F8" s="13"/>
      <c r="G8" s="14"/>
      <c r="H8" s="13">
        <f>H6+H7</f>
        <v>248.97</v>
      </c>
      <c r="I8" s="11">
        <v>36</v>
      </c>
      <c r="J8" s="10"/>
      <c r="K8" s="45"/>
      <c r="L8" s="10"/>
    </row>
    <row r="9" spans="1:12" ht="20.100000000000001" customHeight="1">
      <c r="A9" s="8" t="s">
        <v>14</v>
      </c>
      <c r="B9" s="9"/>
      <c r="C9" s="37">
        <v>1.377551</v>
      </c>
      <c r="D9" s="37">
        <v>0.96521699999999999</v>
      </c>
      <c r="E9" s="37">
        <v>1.2298849999999999</v>
      </c>
      <c r="F9" s="37">
        <v>0.73148100000000005</v>
      </c>
      <c r="G9" s="37">
        <v>346.52809000000002</v>
      </c>
      <c r="H9" s="14">
        <v>4.9505E-2</v>
      </c>
      <c r="I9" s="14">
        <v>635.39655200000004</v>
      </c>
      <c r="J9" s="12" t="s">
        <v>15</v>
      </c>
      <c r="K9" s="45"/>
      <c r="L9" s="10"/>
    </row>
    <row r="10" spans="1:12" ht="20.100000000000001" customHeight="1">
      <c r="A10" s="8" t="s">
        <v>16</v>
      </c>
      <c r="B10" s="9"/>
      <c r="C10" s="37">
        <v>6.1150440000000001</v>
      </c>
      <c r="D10" s="38">
        <v>2.9639639999999998</v>
      </c>
      <c r="E10" s="37">
        <v>6.8207550000000001</v>
      </c>
      <c r="F10" s="38">
        <v>1.5584420000000001</v>
      </c>
      <c r="G10" s="37">
        <v>8.1171170000000004</v>
      </c>
      <c r="H10" s="15">
        <v>0.76</v>
      </c>
      <c r="I10" s="14">
        <v>2.7523810000000002</v>
      </c>
      <c r="J10" s="10"/>
      <c r="K10" s="45"/>
      <c r="L10" s="10"/>
    </row>
    <row r="11" spans="1:12" ht="20.100000000000001" customHeight="1">
      <c r="A11" s="8" t="s">
        <v>17</v>
      </c>
      <c r="B11" s="9"/>
      <c r="C11" s="37">
        <v>1.3076920000000001</v>
      </c>
      <c r="D11" s="37">
        <v>0.98958299999999999</v>
      </c>
      <c r="E11" s="37">
        <v>1.3173079999999999</v>
      </c>
      <c r="F11" s="37">
        <v>0.6</v>
      </c>
      <c r="G11" s="37">
        <v>625.33333300000004</v>
      </c>
      <c r="H11" s="14">
        <v>0.114286</v>
      </c>
      <c r="I11" s="14">
        <v>65.495050000000006</v>
      </c>
      <c r="J11" s="10"/>
      <c r="K11" s="45"/>
      <c r="L11" s="10"/>
    </row>
    <row r="12" spans="1:12" ht="20.100000000000001" customHeight="1">
      <c r="A12" s="8" t="s">
        <v>18</v>
      </c>
      <c r="B12" s="9"/>
      <c r="C12" s="37">
        <v>7.5436889999999996</v>
      </c>
      <c r="D12" s="37">
        <v>3.9428570000000001</v>
      </c>
      <c r="E12" s="37">
        <v>7.36</v>
      </c>
      <c r="F12" s="37">
        <v>2.9365079999999999</v>
      </c>
      <c r="G12" s="37">
        <v>9.2247190000000003</v>
      </c>
      <c r="H12" s="14">
        <v>1.6727270000000001</v>
      </c>
      <c r="I12" s="14">
        <v>34.888888999999999</v>
      </c>
      <c r="J12" s="10"/>
      <c r="K12" s="45"/>
      <c r="L12" s="10"/>
    </row>
    <row r="13" spans="1:12" ht="20.100000000000001" customHeight="1">
      <c r="A13" s="8" t="s">
        <v>19</v>
      </c>
      <c r="B13" s="9"/>
      <c r="C13" s="37">
        <v>1.75</v>
      </c>
      <c r="D13" s="37">
        <v>1.034483</v>
      </c>
      <c r="E13" s="37">
        <v>5</v>
      </c>
      <c r="F13" s="37">
        <v>1.009091</v>
      </c>
      <c r="G13" s="37">
        <v>5.5176470000000002</v>
      </c>
      <c r="H13" s="14">
        <v>0.31428600000000001</v>
      </c>
      <c r="I13" s="14">
        <v>13.113402000000001</v>
      </c>
      <c r="J13" s="10"/>
      <c r="K13" s="45"/>
      <c r="L13" s="10"/>
    </row>
    <row r="14" spans="1:12" ht="20.100000000000001" customHeight="1">
      <c r="A14" s="8" t="s">
        <v>20</v>
      </c>
      <c r="B14" s="9"/>
      <c r="C14" s="37">
        <v>1.8387100000000001</v>
      </c>
      <c r="D14" s="37">
        <v>1.180952</v>
      </c>
      <c r="E14" s="37">
        <v>2.1308410000000002</v>
      </c>
      <c r="F14" s="37">
        <v>1.245098</v>
      </c>
      <c r="G14" s="37">
        <v>6.7040819999999997</v>
      </c>
      <c r="H14" s="14">
        <v>1.0659339999999999</v>
      </c>
      <c r="I14" s="14">
        <v>9.0178569999999993</v>
      </c>
      <c r="J14" s="10"/>
      <c r="K14" s="45"/>
      <c r="L14" s="10"/>
    </row>
    <row r="15" spans="1:12" ht="20.100000000000001" customHeight="1">
      <c r="A15" s="8" t="s">
        <v>21</v>
      </c>
      <c r="B15" s="9"/>
      <c r="C15" s="37">
        <v>5.3980579999999998</v>
      </c>
      <c r="D15" s="37">
        <v>2.3235290000000002</v>
      </c>
      <c r="E15" s="37">
        <v>3.3846150000000002</v>
      </c>
      <c r="F15" s="37">
        <v>1.9466669999999999</v>
      </c>
      <c r="G15" s="37">
        <v>10.601694999999999</v>
      </c>
      <c r="H15" s="14">
        <v>1.194175</v>
      </c>
      <c r="I15" s="16">
        <v>13.273585000000001</v>
      </c>
      <c r="J15" s="10"/>
      <c r="K15" s="45"/>
      <c r="L15" s="10"/>
    </row>
    <row r="16" spans="1:12" ht="20.100000000000001" customHeight="1">
      <c r="A16" s="8" t="s">
        <v>22</v>
      </c>
      <c r="B16" s="9"/>
      <c r="C16" s="37">
        <v>13.138614</v>
      </c>
      <c r="D16" s="37">
        <v>8.0707070000000005</v>
      </c>
      <c r="E16" s="37">
        <v>21.440366999999998</v>
      </c>
      <c r="F16" s="37">
        <v>15.801887000000001</v>
      </c>
      <c r="G16" s="37">
        <v>6.6574070000000001</v>
      </c>
      <c r="H16" s="14">
        <v>3.7083330000000001</v>
      </c>
      <c r="I16" s="14">
        <v>12.103774</v>
      </c>
      <c r="J16" s="10"/>
      <c r="K16" s="45"/>
      <c r="L16" s="10"/>
    </row>
    <row r="17" spans="1:12" ht="20.100000000000001" customHeight="1">
      <c r="A17" s="8" t="s">
        <v>23</v>
      </c>
      <c r="B17" s="9"/>
      <c r="C17" s="37">
        <v>9.954955</v>
      </c>
      <c r="D17" s="37">
        <v>7.1666670000000003</v>
      </c>
      <c r="E17" s="37">
        <v>23.191918999999999</v>
      </c>
      <c r="F17" s="37">
        <v>16.216867000000001</v>
      </c>
      <c r="G17" s="37">
        <v>7.1848739999999998</v>
      </c>
      <c r="H17" s="14">
        <v>3.913043</v>
      </c>
      <c r="I17" s="14">
        <v>10.872548999999999</v>
      </c>
      <c r="J17" s="10"/>
      <c r="K17" s="45"/>
      <c r="L17" s="10"/>
    </row>
    <row r="18" spans="1:12" ht="20.100000000000001" customHeight="1">
      <c r="A18" s="8" t="s">
        <v>24</v>
      </c>
      <c r="B18" s="9"/>
      <c r="C18" s="37">
        <v>16.242718</v>
      </c>
      <c r="D18" s="37">
        <v>12.309278000000001</v>
      </c>
      <c r="E18" s="37">
        <v>13.864077999999999</v>
      </c>
      <c r="F18" s="37">
        <v>11.06087</v>
      </c>
      <c r="G18" s="37">
        <v>7.6226419999999999</v>
      </c>
      <c r="H18" s="14">
        <v>6.8415840000000001</v>
      </c>
      <c r="I18" s="14">
        <v>354.23636399999998</v>
      </c>
      <c r="J18" s="10"/>
      <c r="K18" s="45"/>
      <c r="L18" s="10"/>
    </row>
    <row r="19" spans="1:12" ht="20.100000000000001" customHeight="1">
      <c r="A19" s="8" t="s">
        <v>25</v>
      </c>
      <c r="B19" s="9"/>
      <c r="C19" s="37">
        <v>5.5543480000000001</v>
      </c>
      <c r="D19" s="37">
        <v>6.4343430000000001</v>
      </c>
      <c r="E19" s="37">
        <v>2.225806</v>
      </c>
      <c r="F19" s="37">
        <v>1.086022</v>
      </c>
      <c r="G19" s="37">
        <v>5.6804119999999996</v>
      </c>
      <c r="H19" s="14">
        <v>0.61904800000000004</v>
      </c>
      <c r="I19" s="14">
        <v>27.292452999999998</v>
      </c>
      <c r="J19" s="10"/>
      <c r="K19" s="45"/>
      <c r="L19" s="10"/>
    </row>
    <row r="20" spans="1:12" ht="20.100000000000001" customHeight="1">
      <c r="A20" s="8" t="s">
        <v>26</v>
      </c>
      <c r="B20" s="9"/>
      <c r="C20" s="37">
        <v>7.2710280000000003</v>
      </c>
      <c r="D20" s="37">
        <v>14.75</v>
      </c>
      <c r="E20" s="37">
        <v>8.5446430000000007</v>
      </c>
      <c r="F20" s="37">
        <v>6.5087719999999996</v>
      </c>
      <c r="G20" s="37">
        <v>6.2</v>
      </c>
      <c r="H20" s="14">
        <v>5.1397849999999998</v>
      </c>
      <c r="I20" s="14">
        <v>101.359551</v>
      </c>
      <c r="J20" s="10"/>
      <c r="K20" s="45"/>
      <c r="L20" s="10"/>
    </row>
    <row r="21" spans="1:12" ht="20.100000000000001" customHeight="1">
      <c r="A21" s="8" t="s">
        <v>27</v>
      </c>
      <c r="B21" s="41"/>
      <c r="C21" s="37">
        <v>17.884615</v>
      </c>
      <c r="D21" s="37">
        <v>6</v>
      </c>
      <c r="E21" s="37">
        <v>6.0588240000000004</v>
      </c>
      <c r="F21" s="37">
        <v>5.0520829999999997</v>
      </c>
      <c r="G21" s="37">
        <v>7.4069770000000004</v>
      </c>
      <c r="H21" s="14">
        <v>11.172043</v>
      </c>
      <c r="I21" s="14">
        <v>12.244444</v>
      </c>
      <c r="J21" s="10"/>
      <c r="K21" s="45"/>
      <c r="L21" s="10"/>
    </row>
    <row r="22" spans="1:12" ht="20.100000000000001" customHeight="1">
      <c r="A22" s="8" t="s">
        <v>28</v>
      </c>
      <c r="B22" s="41"/>
      <c r="C22" s="37">
        <v>43.789473999999998</v>
      </c>
      <c r="D22" s="37">
        <v>12.845361</v>
      </c>
      <c r="E22" s="37">
        <v>23.252524999999999</v>
      </c>
      <c r="F22" s="37">
        <v>13.913043</v>
      </c>
      <c r="G22" s="37">
        <v>7.0442479999999996</v>
      </c>
      <c r="H22" s="14">
        <v>30.958333</v>
      </c>
      <c r="I22" s="17">
        <v>11.572917</v>
      </c>
      <c r="J22" s="10"/>
      <c r="K22" s="45"/>
      <c r="L22" s="10"/>
    </row>
    <row r="23" spans="1:12" ht="20.100000000000001" customHeight="1">
      <c r="A23" s="8" t="s">
        <v>29</v>
      </c>
      <c r="B23" s="41"/>
      <c r="C23" s="37">
        <v>7.6595740000000001</v>
      </c>
      <c r="D23" s="37">
        <v>4.6170210000000003</v>
      </c>
      <c r="E23" s="37">
        <v>7.3</v>
      </c>
      <c r="F23" s="37">
        <v>3.973214</v>
      </c>
      <c r="G23" s="37">
        <v>7.8470589999999998</v>
      </c>
      <c r="H23" s="14">
        <v>4.9519229999999999</v>
      </c>
      <c r="I23" s="14">
        <v>37.576923000000001</v>
      </c>
      <c r="J23" s="10"/>
      <c r="K23" s="45"/>
      <c r="L23" s="10"/>
    </row>
    <row r="24" spans="1:12" ht="20.100000000000001" customHeight="1">
      <c r="A24" s="8" t="s">
        <v>30</v>
      </c>
      <c r="B24" s="9"/>
      <c r="C24" s="37">
        <v>11.304347999999999</v>
      </c>
      <c r="D24" s="37">
        <v>9.1326529999999995</v>
      </c>
      <c r="E24" s="37">
        <v>8.9569890000000001</v>
      </c>
      <c r="F24" s="37">
        <v>7.9898990000000003</v>
      </c>
      <c r="G24" s="37">
        <v>6.6565659999999998</v>
      </c>
      <c r="H24" s="14">
        <v>8.9894739999999995</v>
      </c>
      <c r="I24" s="14">
        <v>21.574256999999999</v>
      </c>
      <c r="J24" s="10"/>
      <c r="K24" s="45"/>
      <c r="L24" s="10"/>
    </row>
    <row r="25" spans="1:12" ht="20.100000000000001" customHeight="1">
      <c r="A25" s="8" t="s">
        <v>31</v>
      </c>
      <c r="B25" s="41"/>
      <c r="C25" s="37">
        <v>11.056604</v>
      </c>
      <c r="D25" s="37">
        <v>10.009524000000001</v>
      </c>
      <c r="E25" s="37">
        <v>9.1521740000000005</v>
      </c>
      <c r="F25" s="37">
        <v>7.988372</v>
      </c>
      <c r="G25" s="37">
        <v>6.8224299999999998</v>
      </c>
      <c r="H25" s="14">
        <v>10.757009</v>
      </c>
      <c r="I25" s="14">
        <v>27.890243999999999</v>
      </c>
      <c r="J25" s="10"/>
      <c r="K25" s="45"/>
      <c r="L25" s="10"/>
    </row>
    <row r="26" spans="1:12" ht="20.100000000000001" customHeight="1">
      <c r="A26" s="8" t="s">
        <v>32</v>
      </c>
      <c r="B26" s="41"/>
      <c r="C26" s="37">
        <v>1258.5348839999999</v>
      </c>
      <c r="D26" s="39">
        <v>1077.197674</v>
      </c>
      <c r="E26" s="37">
        <v>1129.5593220000001</v>
      </c>
      <c r="F26" s="39">
        <v>1047.125</v>
      </c>
      <c r="G26" s="37">
        <v>8.6470590000000005</v>
      </c>
      <c r="H26" s="18">
        <v>827</v>
      </c>
      <c r="I26" s="14">
        <v>63.888888999999999</v>
      </c>
      <c r="J26" s="10"/>
      <c r="K26" s="45"/>
      <c r="L26" s="10"/>
    </row>
    <row r="27" spans="1:12" ht="20.100000000000001" customHeight="1">
      <c r="A27" s="8" t="s">
        <v>33</v>
      </c>
      <c r="B27" s="41"/>
      <c r="C27" s="37">
        <v>11.351851999999999</v>
      </c>
      <c r="D27" s="37">
        <v>9.71875</v>
      </c>
      <c r="E27" s="37">
        <v>10.034091</v>
      </c>
      <c r="F27" s="37">
        <v>8.2871290000000002</v>
      </c>
      <c r="G27" s="37">
        <v>7.3027519999999999</v>
      </c>
      <c r="H27" s="14">
        <v>10.677083</v>
      </c>
      <c r="I27" s="17">
        <v>23.043956000000001</v>
      </c>
      <c r="J27" s="10"/>
      <c r="K27" s="45"/>
      <c r="L27" s="10"/>
    </row>
    <row r="28" spans="1:12" ht="20.100000000000001" customHeight="1">
      <c r="A28" s="8" t="s">
        <v>34</v>
      </c>
      <c r="B28" s="9"/>
      <c r="C28" s="37">
        <v>19.252746999999999</v>
      </c>
      <c r="D28" s="37">
        <v>14.180952</v>
      </c>
      <c r="E28" s="37">
        <v>20.6875</v>
      </c>
      <c r="F28" s="37">
        <v>14.673913000000001</v>
      </c>
      <c r="G28" s="37">
        <v>8.1170209999999994</v>
      </c>
      <c r="H28" s="14">
        <v>31.053763</v>
      </c>
      <c r="I28" s="14">
        <v>33.606060999999997</v>
      </c>
      <c r="J28" s="10"/>
      <c r="K28" s="45"/>
      <c r="L28" s="10"/>
    </row>
    <row r="29" spans="1:12" ht="20.100000000000001" customHeight="1">
      <c r="A29" s="8" t="s">
        <v>35</v>
      </c>
      <c r="B29" s="41"/>
      <c r="C29" s="37">
        <v>25.25</v>
      </c>
      <c r="D29" s="37">
        <v>20.096774</v>
      </c>
      <c r="E29" s="37">
        <v>24.641508999999999</v>
      </c>
      <c r="F29" s="37">
        <v>19.848213999999999</v>
      </c>
      <c r="G29" s="37">
        <v>9.901961</v>
      </c>
      <c r="H29" s="14">
        <v>59.613208</v>
      </c>
      <c r="I29" s="14">
        <v>54.091836999999998</v>
      </c>
      <c r="J29" s="10"/>
      <c r="K29" s="46"/>
      <c r="L29" s="10"/>
    </row>
    <row r="30" spans="1:12" ht="20.100000000000001" customHeight="1">
      <c r="F30" s="54" t="s">
        <v>57</v>
      </c>
      <c r="G30" s="54"/>
    </row>
    <row r="31" spans="1:12" ht="20.100000000000001" customHeight="1">
      <c r="D31" s="55" t="s">
        <v>67</v>
      </c>
      <c r="E31" s="55"/>
      <c r="F31" s="55"/>
      <c r="G31" s="47" t="s">
        <v>66</v>
      </c>
    </row>
    <row r="32" spans="1:12" ht="20.100000000000001" customHeight="1">
      <c r="D32" s="10" t="s">
        <v>64</v>
      </c>
      <c r="E32" s="10" t="s">
        <v>65</v>
      </c>
      <c r="F32" s="10" t="s">
        <v>65</v>
      </c>
      <c r="G32" s="48" t="s">
        <v>65</v>
      </c>
    </row>
    <row r="33" spans="4:7" ht="20.100000000000001" customHeight="1">
      <c r="D33" s="10" t="s">
        <v>14</v>
      </c>
      <c r="E33" s="10">
        <v>0.75</v>
      </c>
      <c r="F33" s="10">
        <v>0.64516099999999998</v>
      </c>
      <c r="G33" s="48">
        <v>1.3069310000000001</v>
      </c>
    </row>
    <row r="34" spans="4:7" ht="20.100000000000001" customHeight="1">
      <c r="D34" s="10" t="s">
        <v>16</v>
      </c>
      <c r="E34" s="10">
        <v>3.4948450000000002</v>
      </c>
      <c r="F34" s="10">
        <v>1.25</v>
      </c>
      <c r="G34" s="48">
        <v>7.1340209999999997</v>
      </c>
    </row>
    <row r="35" spans="4:7" ht="20.100000000000001" customHeight="1">
      <c r="D35" s="10" t="s">
        <v>17</v>
      </c>
      <c r="E35" s="10">
        <v>0.79090899999999997</v>
      </c>
      <c r="F35" s="10">
        <v>0.60550499999999996</v>
      </c>
      <c r="G35" s="48">
        <v>4.4144139999999998</v>
      </c>
    </row>
    <row r="36" spans="4:7" ht="20.100000000000001" customHeight="1">
      <c r="D36" s="10" t="s">
        <v>18</v>
      </c>
      <c r="E36" s="10">
        <v>3.9891299999999998</v>
      </c>
      <c r="F36" s="10">
        <v>1.9166669999999999</v>
      </c>
      <c r="G36" s="48">
        <v>8.0508469999999992</v>
      </c>
    </row>
    <row r="37" spans="4:7" ht="20.100000000000001" customHeight="1">
      <c r="D37" s="10" t="s">
        <v>19</v>
      </c>
      <c r="E37" s="10">
        <v>1.040816</v>
      </c>
      <c r="F37" s="10">
        <v>1.0566040000000001</v>
      </c>
      <c r="G37" s="48">
        <v>1.4893620000000001</v>
      </c>
    </row>
    <row r="38" spans="4:7" ht="20.100000000000001" customHeight="1">
      <c r="D38" s="10" t="s">
        <v>20</v>
      </c>
      <c r="E38" s="10">
        <v>1.1212120000000001</v>
      </c>
      <c r="F38" s="10">
        <v>1.0555559999999999</v>
      </c>
      <c r="G38" s="48">
        <v>2.3978489999999999</v>
      </c>
    </row>
    <row r="39" spans="4:7" ht="20.100000000000001" customHeight="1">
      <c r="D39" s="10" t="s">
        <v>21</v>
      </c>
      <c r="E39" s="10">
        <v>1.960526</v>
      </c>
      <c r="F39" s="10">
        <v>1.8421050000000001</v>
      </c>
      <c r="G39" s="48">
        <v>3.245098</v>
      </c>
    </row>
    <row r="40" spans="4:7" ht="20.100000000000001" customHeight="1">
      <c r="D40" s="10" t="s">
        <v>22</v>
      </c>
      <c r="E40" s="10">
        <v>16.551724</v>
      </c>
      <c r="F40" s="10">
        <v>15.4</v>
      </c>
      <c r="G40" s="48">
        <v>24.161290000000001</v>
      </c>
    </row>
    <row r="41" spans="4:7" ht="20.100000000000001" customHeight="1">
      <c r="D41" s="10" t="s">
        <v>23</v>
      </c>
      <c r="E41" s="10">
        <v>16.172726999999998</v>
      </c>
      <c r="F41" s="10">
        <v>14.321429</v>
      </c>
      <c r="G41" s="48">
        <v>26.682691999999999</v>
      </c>
    </row>
    <row r="42" spans="4:7" ht="20.100000000000001" customHeight="1">
      <c r="D42" s="10" t="s">
        <v>24</v>
      </c>
      <c r="E42" s="10">
        <v>10.442105</v>
      </c>
      <c r="F42" s="10">
        <v>10.91</v>
      </c>
      <c r="G42" s="48">
        <v>15.043478</v>
      </c>
    </row>
    <row r="43" spans="4:7" ht="20.100000000000001" customHeight="1">
      <c r="D43" s="10" t="s">
        <v>25</v>
      </c>
      <c r="E43" s="10">
        <v>1.098214</v>
      </c>
      <c r="F43" s="10">
        <v>1.07619</v>
      </c>
      <c r="G43" s="48">
        <v>3.463158</v>
      </c>
    </row>
    <row r="44" spans="4:7" ht="20.100000000000001" customHeight="1">
      <c r="D44" s="10" t="s">
        <v>26</v>
      </c>
      <c r="E44" s="10">
        <v>6.0198020000000003</v>
      </c>
      <c r="F44" s="10">
        <v>6.2298850000000003</v>
      </c>
      <c r="G44" s="48">
        <v>7.3495150000000002</v>
      </c>
    </row>
    <row r="45" spans="4:7" ht="20.100000000000001" customHeight="1">
      <c r="D45" s="10" t="s">
        <v>27</v>
      </c>
      <c r="E45" s="10">
        <v>6.6749999999999998</v>
      </c>
      <c r="F45" s="10">
        <v>4.9122810000000001</v>
      </c>
      <c r="G45" s="48">
        <v>6.2688170000000003</v>
      </c>
    </row>
    <row r="46" spans="4:7" ht="20.100000000000001" customHeight="1">
      <c r="D46" s="10" t="s">
        <v>28</v>
      </c>
      <c r="E46" s="10">
        <v>19.11215</v>
      </c>
      <c r="F46" s="10">
        <v>13.730769</v>
      </c>
      <c r="G46" s="48">
        <v>16.152380999999998</v>
      </c>
    </row>
    <row r="47" spans="4:7" ht="20.100000000000001" customHeight="1">
      <c r="D47" s="10" t="s">
        <v>29</v>
      </c>
      <c r="E47" s="10">
        <v>5.401961</v>
      </c>
      <c r="F47" s="10">
        <v>3.9913789999999998</v>
      </c>
      <c r="G47" s="48">
        <v>7.2330100000000002</v>
      </c>
    </row>
    <row r="48" spans="4:7" ht="20.100000000000001" customHeight="1">
      <c r="D48" s="10" t="s">
        <v>30</v>
      </c>
      <c r="E48" s="10">
        <v>7.4893619999999999</v>
      </c>
      <c r="F48" s="10">
        <v>10.32381</v>
      </c>
      <c r="G48" s="48">
        <v>9.0190479999999997</v>
      </c>
    </row>
    <row r="49" spans="4:7" ht="20.100000000000001" customHeight="1">
      <c r="D49" s="10" t="s">
        <v>31</v>
      </c>
      <c r="E49" s="10">
        <v>7.701149</v>
      </c>
      <c r="F49" s="10">
        <v>7.5930229999999996</v>
      </c>
      <c r="G49" s="48">
        <v>9.5673080000000006</v>
      </c>
    </row>
    <row r="50" spans="4:7" ht="20.100000000000001" customHeight="1">
      <c r="D50" s="10" t="s">
        <v>32</v>
      </c>
      <c r="E50" s="10">
        <v>1064.6635510000001</v>
      </c>
      <c r="F50" s="10">
        <v>1020.8478260000001</v>
      </c>
      <c r="G50" s="48">
        <v>1043.1219510000001</v>
      </c>
    </row>
    <row r="51" spans="4:7" ht="20.100000000000001" customHeight="1">
      <c r="D51" s="10" t="s">
        <v>33</v>
      </c>
      <c r="E51" s="10">
        <v>7.6568630000000004</v>
      </c>
      <c r="F51" s="10">
        <v>7.6699029999999997</v>
      </c>
      <c r="G51" s="48">
        <v>9.8333329999999997</v>
      </c>
    </row>
    <row r="52" spans="4:7" ht="20.100000000000001" customHeight="1">
      <c r="D52" s="10" t="s">
        <v>34</v>
      </c>
      <c r="E52" s="10">
        <v>13.451613</v>
      </c>
      <c r="F52" s="10">
        <v>13.816091999999999</v>
      </c>
      <c r="G52" s="48">
        <v>18.957446999999998</v>
      </c>
    </row>
    <row r="53" spans="4:7" ht="20.100000000000001" customHeight="1">
      <c r="D53" s="10" t="s">
        <v>35</v>
      </c>
      <c r="E53" s="10">
        <v>18.211110999999999</v>
      </c>
      <c r="F53" s="10">
        <v>19.271605000000001</v>
      </c>
      <c r="G53" s="48">
        <v>29.471074000000002</v>
      </c>
    </row>
    <row r="54" spans="4:7" ht="20.100000000000001" customHeight="1">
      <c r="G54" s="49"/>
    </row>
  </sheetData>
  <mergeCells count="3">
    <mergeCell ref="A1:L1"/>
    <mergeCell ref="F30:G30"/>
    <mergeCell ref="D31:F3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1441-A6A2-4935-87A7-A387BB52DA22}">
  <sheetPr>
    <pageSetUpPr fitToPage="1"/>
  </sheetPr>
  <dimension ref="A1:IZ53"/>
  <sheetViews>
    <sheetView showGridLines="0" zoomScale="85" zoomScaleNormal="85" workbookViewId="0">
      <pane xSplit="1" ySplit="2" topLeftCell="B4" activePane="bottomRight" state="frozen"/>
      <selection activeCell="G31" sqref="G31"/>
      <selection pane="topRight" activeCell="G31" sqref="G31"/>
      <selection pane="bottomLeft" activeCell="G31" sqref="G31"/>
      <selection pane="bottomRight" activeCell="E2" sqref="E2"/>
    </sheetView>
  </sheetViews>
  <sheetFormatPr baseColWidth="10" defaultColWidth="16.28515625" defaultRowHeight="20.100000000000001" customHeight="1"/>
  <cols>
    <col min="1" max="1" width="21.85546875" style="21" customWidth="1"/>
    <col min="2" max="6" width="16.28515625" style="21" customWidth="1"/>
    <col min="7" max="7" width="18.85546875" style="21" customWidth="1"/>
    <col min="8" max="8" width="20.85546875" style="21" customWidth="1"/>
    <col min="9" max="260" width="16.28515625" style="21" customWidth="1"/>
  </cols>
  <sheetData>
    <row r="1" spans="1:11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0.25" customHeight="1">
      <c r="A2" s="2"/>
      <c r="B2" s="3" t="s">
        <v>1</v>
      </c>
      <c r="C2" s="3" t="s">
        <v>62</v>
      </c>
      <c r="D2" s="3" t="s">
        <v>63</v>
      </c>
      <c r="E2" s="3" t="s">
        <v>69</v>
      </c>
      <c r="F2" s="3"/>
      <c r="G2" s="3" t="s">
        <v>2</v>
      </c>
      <c r="H2" s="3" t="s">
        <v>3</v>
      </c>
      <c r="I2" s="3" t="s">
        <v>4</v>
      </c>
      <c r="J2" s="2"/>
      <c r="K2" s="2"/>
    </row>
    <row r="3" spans="1:11" ht="20.25" customHeight="1">
      <c r="A3" s="4" t="s">
        <v>5</v>
      </c>
      <c r="B3" s="5">
        <v>20922189</v>
      </c>
      <c r="C3" s="36"/>
      <c r="D3" s="6"/>
      <c r="E3" s="36"/>
      <c r="F3" s="36"/>
      <c r="G3" s="6"/>
      <c r="H3" s="6"/>
      <c r="I3" s="7" t="s">
        <v>6</v>
      </c>
      <c r="J3" s="6"/>
      <c r="K3" s="6"/>
    </row>
    <row r="4" spans="1:11" ht="20.100000000000001" customHeight="1">
      <c r="A4" s="8" t="s">
        <v>7</v>
      </c>
      <c r="B4" s="43">
        <v>774018</v>
      </c>
      <c r="C4" s="35"/>
      <c r="D4" s="10"/>
      <c r="E4" s="35"/>
      <c r="F4" s="35"/>
      <c r="G4" s="10"/>
      <c r="H4" s="10"/>
      <c r="I4" s="10"/>
      <c r="J4" s="10"/>
      <c r="K4" s="10"/>
    </row>
    <row r="5" spans="1:11" ht="20.100000000000001" customHeight="1">
      <c r="A5" s="8" t="s">
        <v>8</v>
      </c>
      <c r="B5" s="43">
        <v>3207503</v>
      </c>
      <c r="C5" s="35"/>
      <c r="D5" s="10"/>
      <c r="E5" s="35"/>
      <c r="F5" s="35"/>
      <c r="G5" s="10"/>
      <c r="H5" s="10"/>
      <c r="I5" s="11">
        <f>B3/(B4+B5)</f>
        <v>5.2548232195686024</v>
      </c>
      <c r="J5" s="12" t="s">
        <v>9</v>
      </c>
      <c r="K5" s="10"/>
    </row>
    <row r="6" spans="1:11" ht="20.100000000000001" customHeight="1">
      <c r="A6" s="8" t="s">
        <v>10</v>
      </c>
      <c r="B6" s="13"/>
      <c r="C6" s="13"/>
      <c r="D6" s="13"/>
      <c r="E6" s="13"/>
      <c r="F6" s="13"/>
      <c r="G6" s="13">
        <v>330.47</v>
      </c>
      <c r="H6" s="10"/>
      <c r="I6" s="12" t="s">
        <v>11</v>
      </c>
      <c r="J6" s="10"/>
      <c r="K6" s="10"/>
    </row>
    <row r="7" spans="1:11" ht="20.100000000000001" customHeight="1">
      <c r="A7" s="8" t="s">
        <v>12</v>
      </c>
      <c r="B7" s="9"/>
      <c r="C7" s="9"/>
      <c r="D7" s="9"/>
      <c r="E7" s="9"/>
      <c r="F7" s="9"/>
      <c r="G7" s="9">
        <v>826</v>
      </c>
      <c r="H7" s="10"/>
      <c r="I7" s="10"/>
      <c r="J7" s="10"/>
      <c r="K7" s="10"/>
    </row>
    <row r="8" spans="1:11" ht="20.100000000000001" customHeight="1">
      <c r="A8" s="8" t="s">
        <v>13</v>
      </c>
      <c r="B8" s="13"/>
      <c r="C8" s="13"/>
      <c r="D8" s="13"/>
      <c r="E8" s="13"/>
      <c r="F8" s="13"/>
      <c r="G8" s="13">
        <f>SUM(G6:G7)</f>
        <v>1156.47</v>
      </c>
      <c r="H8" s="11">
        <f>3+6*60+23-35</f>
        <v>351</v>
      </c>
      <c r="I8" s="10"/>
      <c r="J8" s="10" t="s">
        <v>64</v>
      </c>
      <c r="K8" s="10" t="s">
        <v>65</v>
      </c>
    </row>
    <row r="9" spans="1:11" ht="20.100000000000001" customHeight="1">
      <c r="A9" s="8" t="s">
        <v>14</v>
      </c>
      <c r="B9" s="13"/>
      <c r="C9" s="37">
        <v>1.5964910000000001</v>
      </c>
      <c r="D9" s="37">
        <v>1.6052630000000001</v>
      </c>
      <c r="E9" s="37">
        <v>93524.461538000003</v>
      </c>
      <c r="F9" s="37">
        <v>95578.340658999994</v>
      </c>
      <c r="G9" s="14">
        <v>0.47169800000000001</v>
      </c>
      <c r="H9" s="14">
        <v>5657.0833329999996</v>
      </c>
      <c r="I9" s="12" t="s">
        <v>15</v>
      </c>
      <c r="J9" s="10" t="s">
        <v>14</v>
      </c>
      <c r="K9" s="14">
        <v>93524.461538000003</v>
      </c>
    </row>
    <row r="10" spans="1:11" ht="20.100000000000001" customHeight="1">
      <c r="A10" s="8" t="s">
        <v>16</v>
      </c>
      <c r="B10" s="13"/>
      <c r="C10" s="37">
        <v>7.9444439999999998</v>
      </c>
      <c r="D10" s="38">
        <v>7.2403849999999998</v>
      </c>
      <c r="E10" s="37">
        <v>7.5625</v>
      </c>
      <c r="F10" s="37">
        <v>7.3979590000000002</v>
      </c>
      <c r="G10" s="14">
        <v>5.7818180000000003</v>
      </c>
      <c r="H10" s="14">
        <v>14.739129999999999</v>
      </c>
      <c r="I10" s="10"/>
      <c r="J10" s="10" t="s">
        <v>16</v>
      </c>
      <c r="K10" s="14">
        <v>7.5625</v>
      </c>
    </row>
    <row r="11" spans="1:11" ht="20.100000000000001" customHeight="1">
      <c r="A11" s="8" t="s">
        <v>17</v>
      </c>
      <c r="B11" s="13"/>
      <c r="C11" s="37">
        <v>1.593407</v>
      </c>
      <c r="D11" s="37">
        <v>1.415842</v>
      </c>
      <c r="E11" s="37">
        <v>6153.2244899999996</v>
      </c>
      <c r="F11" s="37">
        <v>6623.9555559999999</v>
      </c>
      <c r="G11" s="14">
        <v>0.36274499999999998</v>
      </c>
      <c r="H11" s="14">
        <v>525.22881400000006</v>
      </c>
      <c r="I11" s="10"/>
      <c r="J11" s="10" t="s">
        <v>17</v>
      </c>
      <c r="K11" s="14">
        <v>6153.2244899999996</v>
      </c>
    </row>
    <row r="12" spans="1:11" ht="20.100000000000001" customHeight="1">
      <c r="A12" s="8" t="s">
        <v>18</v>
      </c>
      <c r="B12" s="13"/>
      <c r="C12" s="37">
        <v>9.3666669999999996</v>
      </c>
      <c r="D12" s="37">
        <v>8.25</v>
      </c>
      <c r="E12" s="37">
        <v>11.785714</v>
      </c>
      <c r="F12" s="37">
        <v>8.4380950000000006</v>
      </c>
      <c r="G12" s="14">
        <v>6.8738739999999998</v>
      </c>
      <c r="H12" s="14">
        <v>75.115043999999997</v>
      </c>
      <c r="I12" s="10"/>
      <c r="J12" s="10" t="s">
        <v>18</v>
      </c>
      <c r="K12" s="14">
        <v>11.785714</v>
      </c>
    </row>
    <row r="13" spans="1:11" ht="20.100000000000001" customHeight="1">
      <c r="A13" s="8" t="s">
        <v>19</v>
      </c>
      <c r="B13" s="13"/>
      <c r="C13" s="37">
        <v>1.875</v>
      </c>
      <c r="D13" s="37">
        <v>1.719101</v>
      </c>
      <c r="E13" s="37">
        <v>5.6435639999999996</v>
      </c>
      <c r="F13" s="37">
        <v>7.05</v>
      </c>
      <c r="G13" s="17">
        <v>0.76087000000000005</v>
      </c>
      <c r="H13" s="14">
        <v>5.1495329999999999</v>
      </c>
      <c r="I13" s="10"/>
      <c r="J13" s="10" t="s">
        <v>19</v>
      </c>
      <c r="K13" s="14">
        <v>5.6435639999999996</v>
      </c>
    </row>
    <row r="14" spans="1:11" ht="20.100000000000001" customHeight="1">
      <c r="A14" s="8" t="s">
        <v>20</v>
      </c>
      <c r="B14" s="13"/>
      <c r="C14" s="37">
        <v>2.9622639999999998</v>
      </c>
      <c r="D14" s="37">
        <v>2.1935479999999998</v>
      </c>
      <c r="E14" s="37">
        <v>7.3809519999999997</v>
      </c>
      <c r="F14" s="37">
        <v>7.8857140000000001</v>
      </c>
      <c r="G14" s="20">
        <v>1.448</v>
      </c>
      <c r="H14" s="14">
        <v>9.5454550000000005</v>
      </c>
      <c r="I14" s="10"/>
      <c r="J14" s="10" t="s">
        <v>20</v>
      </c>
      <c r="K14" s="14">
        <v>7.3809519999999997</v>
      </c>
    </row>
    <row r="15" spans="1:11" ht="20.100000000000001" customHeight="1">
      <c r="A15" s="8" t="s">
        <v>21</v>
      </c>
      <c r="B15" s="13"/>
      <c r="C15" s="37">
        <v>3.94</v>
      </c>
      <c r="D15" s="37">
        <v>5.411111</v>
      </c>
      <c r="E15" s="37">
        <v>5.6565659999999998</v>
      </c>
      <c r="F15" s="37">
        <v>9.0113640000000004</v>
      </c>
      <c r="G15" s="14">
        <v>1.8658539999999999</v>
      </c>
      <c r="H15" s="14">
        <v>27.116667</v>
      </c>
      <c r="I15" s="10"/>
      <c r="J15" s="10" t="s">
        <v>21</v>
      </c>
      <c r="K15" s="14">
        <v>5.6565659999999998</v>
      </c>
    </row>
    <row r="16" spans="1:11" ht="20.100000000000001" customHeight="1">
      <c r="A16" s="8" t="s">
        <v>22</v>
      </c>
      <c r="B16" s="13"/>
      <c r="C16" s="37">
        <v>29.514562999999999</v>
      </c>
      <c r="D16" s="37">
        <v>28.577981999999999</v>
      </c>
      <c r="E16" s="37">
        <v>7.764151</v>
      </c>
      <c r="F16" s="37">
        <v>9.5824180000000005</v>
      </c>
      <c r="G16" s="14">
        <v>8.7522120000000001</v>
      </c>
      <c r="H16" s="16">
        <v>10.641304</v>
      </c>
      <c r="I16" s="10"/>
      <c r="J16" s="10" t="s">
        <v>22</v>
      </c>
      <c r="K16" s="16">
        <v>7.764151</v>
      </c>
    </row>
    <row r="17" spans="1:11" ht="20.100000000000001" customHeight="1">
      <c r="A17" s="8" t="s">
        <v>23</v>
      </c>
      <c r="B17" s="13"/>
      <c r="C17" s="37">
        <v>23.67</v>
      </c>
      <c r="D17" s="37">
        <v>22.297029999999999</v>
      </c>
      <c r="E17" s="37">
        <v>6.8139529999999997</v>
      </c>
      <c r="F17" s="37">
        <v>9.4680850000000003</v>
      </c>
      <c r="G17" s="14">
        <v>5.8192769999999996</v>
      </c>
      <c r="H17" s="14">
        <v>11.558824</v>
      </c>
      <c r="I17" s="10"/>
      <c r="J17" s="10" t="s">
        <v>23</v>
      </c>
      <c r="K17" s="14">
        <v>6.8139529999999997</v>
      </c>
    </row>
    <row r="18" spans="1:11" ht="20.100000000000001" customHeight="1">
      <c r="A18" s="8" t="s">
        <v>24</v>
      </c>
      <c r="B18" s="13"/>
      <c r="C18" s="37">
        <v>16.678571000000002</v>
      </c>
      <c r="D18" s="37">
        <v>15.580645000000001</v>
      </c>
      <c r="E18" s="37">
        <v>6.5876289999999997</v>
      </c>
      <c r="F18" s="37">
        <v>16.528089999999999</v>
      </c>
      <c r="G18" s="14">
        <v>491.942857</v>
      </c>
      <c r="H18" s="14">
        <v>56.190083000000001</v>
      </c>
      <c r="I18" s="10"/>
      <c r="J18" s="10" t="s">
        <v>24</v>
      </c>
      <c r="K18" s="14">
        <v>6.5876289999999997</v>
      </c>
    </row>
    <row r="19" spans="1:11" ht="20.100000000000001" customHeight="1">
      <c r="A19" s="8" t="s">
        <v>25</v>
      </c>
      <c r="B19" s="13"/>
      <c r="C19" s="37">
        <v>3.1238100000000002</v>
      </c>
      <c r="D19" s="37">
        <v>2.6347830000000001</v>
      </c>
      <c r="E19" s="37">
        <v>5.6633659999999999</v>
      </c>
      <c r="F19" s="37">
        <v>8.4040400000000002</v>
      </c>
      <c r="G19" s="14">
        <v>1.8921570000000001</v>
      </c>
      <c r="H19" s="14">
        <v>24.934578999999999</v>
      </c>
      <c r="I19" s="10"/>
      <c r="J19" s="10" t="s">
        <v>25</v>
      </c>
      <c r="K19" s="14">
        <v>5.6633659999999999</v>
      </c>
    </row>
    <row r="20" spans="1:11" ht="20.100000000000001" customHeight="1">
      <c r="A20" s="8" t="s">
        <v>26</v>
      </c>
      <c r="B20" s="13"/>
      <c r="C20" s="37">
        <v>4.2935780000000001</v>
      </c>
      <c r="D20" s="37">
        <v>4.7391300000000003</v>
      </c>
      <c r="E20" s="37">
        <v>6.7610619999999999</v>
      </c>
      <c r="F20" s="37">
        <v>8.2718450000000008</v>
      </c>
      <c r="G20" s="14">
        <v>7.5833329999999997</v>
      </c>
      <c r="H20" s="14">
        <v>18.756757</v>
      </c>
      <c r="I20" s="10"/>
      <c r="J20" s="10" t="s">
        <v>26</v>
      </c>
      <c r="K20" s="14">
        <v>6.7610619999999999</v>
      </c>
    </row>
    <row r="21" spans="1:11" ht="20.100000000000001" customHeight="1">
      <c r="A21" s="8" t="s">
        <v>27</v>
      </c>
      <c r="B21" s="41"/>
      <c r="C21" s="37">
        <v>5.5308640000000002</v>
      </c>
      <c r="D21" s="37">
        <v>4.96875</v>
      </c>
      <c r="E21" s="37">
        <v>9.2790700000000008</v>
      </c>
      <c r="F21" s="37">
        <v>9.1262139999999992</v>
      </c>
      <c r="G21" s="14">
        <v>10.340206</v>
      </c>
      <c r="H21" s="14">
        <v>14.120879</v>
      </c>
      <c r="I21" s="10"/>
      <c r="J21" s="10" t="s">
        <v>27</v>
      </c>
      <c r="K21" s="14">
        <v>9.2790700000000008</v>
      </c>
    </row>
    <row r="22" spans="1:11" ht="20.100000000000001" customHeight="1">
      <c r="A22" s="8" t="s">
        <v>28</v>
      </c>
      <c r="B22" s="41"/>
      <c r="C22" s="37">
        <v>26.132075</v>
      </c>
      <c r="D22" s="37">
        <v>14.739583</v>
      </c>
      <c r="E22" s="37">
        <v>7.404255</v>
      </c>
      <c r="F22" s="37">
        <v>9.4166670000000003</v>
      </c>
      <c r="G22" s="14">
        <v>44.315789000000002</v>
      </c>
      <c r="H22" s="15">
        <v>12.936842</v>
      </c>
      <c r="I22" s="10"/>
      <c r="J22" s="10" t="s">
        <v>28</v>
      </c>
      <c r="K22" s="15">
        <v>7.404255</v>
      </c>
    </row>
    <row r="23" spans="1:11" ht="20.100000000000001" customHeight="1">
      <c r="A23" s="8" t="s">
        <v>29</v>
      </c>
      <c r="B23" s="41"/>
      <c r="C23" s="37">
        <v>35.421686999999999</v>
      </c>
      <c r="D23" s="37">
        <v>30.540230000000001</v>
      </c>
      <c r="E23" s="37">
        <v>7.2389380000000001</v>
      </c>
      <c r="F23" s="37">
        <v>13.553398</v>
      </c>
      <c r="G23" s="14">
        <v>11.361905</v>
      </c>
      <c r="H23" s="14">
        <v>39.484211000000002</v>
      </c>
      <c r="I23" s="10"/>
      <c r="J23" s="10" t="s">
        <v>29</v>
      </c>
      <c r="K23" s="14">
        <v>7.2389380000000001</v>
      </c>
    </row>
    <row r="24" spans="1:11" ht="20.100000000000001" customHeight="1">
      <c r="A24" s="8" t="s">
        <v>30</v>
      </c>
      <c r="B24" s="9"/>
      <c r="C24" s="37">
        <v>13.509259</v>
      </c>
      <c r="D24" s="37">
        <v>12.470587999999999</v>
      </c>
      <c r="E24" s="37">
        <v>5.7326730000000001</v>
      </c>
      <c r="F24" s="37">
        <v>12.02459</v>
      </c>
      <c r="G24" s="17">
        <v>13.53012</v>
      </c>
      <c r="H24" s="14">
        <v>29.058824000000001</v>
      </c>
      <c r="I24" s="10"/>
      <c r="J24" s="10" t="s">
        <v>30</v>
      </c>
      <c r="K24" s="14">
        <v>5.7326730000000001</v>
      </c>
    </row>
    <row r="25" spans="1:11" ht="20.100000000000001" customHeight="1">
      <c r="A25" s="8" t="s">
        <v>31</v>
      </c>
      <c r="B25" s="41"/>
      <c r="C25" s="37">
        <v>13.963635999999999</v>
      </c>
      <c r="D25" s="37">
        <v>12.425000000000001</v>
      </c>
      <c r="E25" s="37">
        <v>7.2980770000000001</v>
      </c>
      <c r="F25" s="37">
        <v>9.6464649999999992</v>
      </c>
      <c r="G25" s="14">
        <v>19.221239000000001</v>
      </c>
      <c r="H25" s="14">
        <v>29.875</v>
      </c>
      <c r="I25" s="10"/>
      <c r="J25" s="10" t="s">
        <v>31</v>
      </c>
      <c r="K25" s="14">
        <v>7.2980770000000001</v>
      </c>
    </row>
    <row r="26" spans="1:11" ht="20.100000000000001" customHeight="1">
      <c r="A26" s="8" t="s">
        <v>32</v>
      </c>
      <c r="B26" s="41"/>
      <c r="C26" s="37">
        <v>1163.398058</v>
      </c>
      <c r="D26" s="39">
        <v>1064.333333</v>
      </c>
      <c r="E26" s="37">
        <v>7.3626370000000003</v>
      </c>
      <c r="F26" s="37">
        <v>11.074468</v>
      </c>
      <c r="G26" s="14">
        <v>753.010989</v>
      </c>
      <c r="H26" s="15">
        <v>83.141176000000002</v>
      </c>
      <c r="I26" s="10"/>
      <c r="J26" s="10" t="s">
        <v>32</v>
      </c>
      <c r="K26" s="15">
        <v>7.3626370000000003</v>
      </c>
    </row>
    <row r="27" spans="1:11" ht="20.100000000000001" customHeight="1">
      <c r="A27" s="8" t="s">
        <v>33</v>
      </c>
      <c r="B27" s="41"/>
      <c r="C27" s="37">
        <v>15.158416000000001</v>
      </c>
      <c r="D27" s="37">
        <v>13.055046000000001</v>
      </c>
      <c r="E27" s="37">
        <v>8.7575760000000002</v>
      </c>
      <c r="F27" s="37">
        <v>11.519231</v>
      </c>
      <c r="G27" s="14">
        <v>20.428571000000002</v>
      </c>
      <c r="H27" s="14">
        <v>27.145833</v>
      </c>
      <c r="I27" s="10"/>
      <c r="J27" s="10" t="s">
        <v>33</v>
      </c>
      <c r="K27" s="14">
        <v>8.7575760000000002</v>
      </c>
    </row>
    <row r="28" spans="1:11" ht="20.100000000000001" customHeight="1">
      <c r="A28" s="8" t="s">
        <v>34</v>
      </c>
      <c r="B28" s="9"/>
      <c r="C28" s="37">
        <v>14.609090999999999</v>
      </c>
      <c r="D28" s="37">
        <v>12</v>
      </c>
      <c r="E28" s="37">
        <v>7.8762889999999999</v>
      </c>
      <c r="F28" s="37">
        <v>10.859648999999999</v>
      </c>
      <c r="G28" s="14">
        <v>21.775281</v>
      </c>
      <c r="H28" s="14">
        <v>42.930233000000001</v>
      </c>
      <c r="I28" s="10"/>
      <c r="J28" s="10" t="s">
        <v>34</v>
      </c>
      <c r="K28" s="14">
        <v>7.8762889999999999</v>
      </c>
    </row>
    <row r="29" spans="1:11" ht="20.100000000000001" customHeight="1">
      <c r="A29" s="8" t="s">
        <v>35</v>
      </c>
      <c r="B29" s="41"/>
      <c r="C29" s="37">
        <v>19.467390999999999</v>
      </c>
      <c r="D29" s="37">
        <v>27.119565000000001</v>
      </c>
      <c r="E29" s="37">
        <v>22.926829000000001</v>
      </c>
      <c r="F29" s="37">
        <v>13.68</v>
      </c>
      <c r="G29" s="14">
        <v>25.355768999999999</v>
      </c>
      <c r="H29" s="14">
        <v>58.055556000000003</v>
      </c>
      <c r="I29" s="10"/>
      <c r="J29" s="10" t="s">
        <v>35</v>
      </c>
      <c r="K29" s="14">
        <v>22.926829000000001</v>
      </c>
    </row>
    <row r="31" spans="1:11" ht="20.100000000000001" customHeight="1">
      <c r="C31" s="55" t="s">
        <v>68</v>
      </c>
      <c r="D31" s="55"/>
      <c r="E31" s="10"/>
      <c r="F31" s="52"/>
    </row>
    <row r="32" spans="1:11" ht="20.100000000000001" customHeight="1">
      <c r="C32" s="10" t="s">
        <v>65</v>
      </c>
      <c r="D32" s="10" t="s">
        <v>65</v>
      </c>
      <c r="E32" s="10"/>
      <c r="F32" s="52"/>
    </row>
    <row r="33" spans="2:6" ht="20.100000000000001" customHeight="1">
      <c r="B33" s="8" t="s">
        <v>14</v>
      </c>
      <c r="C33" s="10">
        <v>0.98912999999999995</v>
      </c>
      <c r="D33" s="21">
        <v>0.73737399999999997</v>
      </c>
      <c r="E33" s="10">
        <v>93631.92</v>
      </c>
      <c r="F33" s="52"/>
    </row>
    <row r="34" spans="2:6" ht="20.100000000000001" customHeight="1">
      <c r="B34" s="8" t="s">
        <v>16</v>
      </c>
      <c r="C34" s="10">
        <v>2.8333330000000001</v>
      </c>
      <c r="D34" s="21">
        <v>1.788618</v>
      </c>
      <c r="E34" s="10">
        <v>6.9285709999999998</v>
      </c>
      <c r="F34" s="52"/>
    </row>
    <row r="35" spans="2:6" ht="20.100000000000001" customHeight="1">
      <c r="B35" s="8" t="s">
        <v>17</v>
      </c>
      <c r="C35" s="10">
        <v>0.97872300000000001</v>
      </c>
      <c r="D35" s="21">
        <v>0.73912999999999995</v>
      </c>
      <c r="E35" s="10">
        <v>6275.6274510000003</v>
      </c>
      <c r="F35" s="52"/>
    </row>
    <row r="36" spans="2:6" ht="20.100000000000001" customHeight="1">
      <c r="B36" s="8" t="s">
        <v>18</v>
      </c>
      <c r="C36" s="10">
        <v>4.550459</v>
      </c>
      <c r="D36" s="21">
        <v>2.8348620000000002</v>
      </c>
      <c r="E36" s="10">
        <v>10.309278000000001</v>
      </c>
      <c r="F36" s="52"/>
    </row>
    <row r="37" spans="2:6" ht="20.100000000000001" customHeight="1">
      <c r="B37" s="8" t="s">
        <v>19</v>
      </c>
      <c r="C37" s="10">
        <v>1.066667</v>
      </c>
      <c r="D37" s="21">
        <v>1.0365850000000001</v>
      </c>
      <c r="E37" s="10">
        <v>6.2605040000000001</v>
      </c>
      <c r="F37" s="52"/>
    </row>
    <row r="38" spans="2:6" ht="20.100000000000001" customHeight="1">
      <c r="B38" s="8" t="s">
        <v>20</v>
      </c>
      <c r="C38" s="10">
        <v>1.116279</v>
      </c>
      <c r="D38" s="21">
        <v>1.113402</v>
      </c>
      <c r="E38" s="10">
        <v>10.287037</v>
      </c>
      <c r="F38" s="52"/>
    </row>
    <row r="39" spans="2:6" ht="20.100000000000001" customHeight="1">
      <c r="B39" s="8" t="s">
        <v>21</v>
      </c>
      <c r="C39" s="10">
        <v>2.0495049999999999</v>
      </c>
      <c r="D39" s="21">
        <v>1.9207920000000001</v>
      </c>
      <c r="E39" s="10">
        <v>7.1958760000000002</v>
      </c>
      <c r="F39" s="52"/>
    </row>
    <row r="40" spans="2:6" ht="20.100000000000001" customHeight="1">
      <c r="B40" s="8" t="s">
        <v>22</v>
      </c>
      <c r="C40" s="10">
        <v>23.058252</v>
      </c>
      <c r="D40" s="21">
        <v>20.766355000000001</v>
      </c>
      <c r="E40" s="10">
        <v>6.5943399999999999</v>
      </c>
      <c r="F40" s="52"/>
    </row>
    <row r="41" spans="2:6" ht="20.100000000000001" customHeight="1">
      <c r="B41" s="8" t="s">
        <v>23</v>
      </c>
      <c r="C41" s="10">
        <v>17</v>
      </c>
      <c r="D41" s="21">
        <v>15.555555999999999</v>
      </c>
      <c r="E41" s="10">
        <v>6.04</v>
      </c>
      <c r="F41" s="52"/>
    </row>
    <row r="42" spans="2:6" ht="20.100000000000001" customHeight="1">
      <c r="B42" s="8" t="s">
        <v>24</v>
      </c>
      <c r="C42" s="10">
        <v>11.910112</v>
      </c>
      <c r="D42" s="21">
        <v>11.106795999999999</v>
      </c>
      <c r="E42" s="10">
        <v>7.0505050000000002</v>
      </c>
      <c r="F42" s="52"/>
    </row>
    <row r="43" spans="2:6" ht="20.100000000000001" customHeight="1">
      <c r="B43" s="8" t="s">
        <v>25</v>
      </c>
      <c r="C43" s="10">
        <v>1.038835</v>
      </c>
      <c r="D43" s="21">
        <v>1.0515460000000001</v>
      </c>
      <c r="E43" s="10">
        <v>6.2173910000000001</v>
      </c>
      <c r="F43" s="52"/>
    </row>
    <row r="44" spans="2:6" ht="20.100000000000001" customHeight="1">
      <c r="B44" s="8" t="s">
        <v>26</v>
      </c>
      <c r="C44" s="10">
        <v>2.981481</v>
      </c>
      <c r="D44" s="21">
        <v>2.6627909999999999</v>
      </c>
      <c r="E44" s="10">
        <v>6.637931</v>
      </c>
      <c r="F44" s="52"/>
    </row>
    <row r="45" spans="2:6" ht="20.100000000000001" customHeight="1">
      <c r="B45" s="8" t="s">
        <v>27</v>
      </c>
      <c r="C45" s="10">
        <v>3.2962959999999999</v>
      </c>
      <c r="D45" s="21">
        <v>3.7065220000000001</v>
      </c>
      <c r="E45" s="10">
        <v>5.9292930000000004</v>
      </c>
      <c r="F45" s="52"/>
    </row>
    <row r="46" spans="2:6" ht="20.100000000000001" customHeight="1">
      <c r="B46" s="8" t="s">
        <v>28</v>
      </c>
      <c r="C46" s="10">
        <v>21.235294</v>
      </c>
      <c r="D46" s="21">
        <v>12.417581999999999</v>
      </c>
      <c r="E46" s="10">
        <v>8.2525250000000003</v>
      </c>
      <c r="F46" s="52"/>
    </row>
    <row r="47" spans="2:6" ht="20.100000000000001" customHeight="1">
      <c r="B47" s="8" t="s">
        <v>29</v>
      </c>
      <c r="C47" s="10">
        <v>3.0215049999999999</v>
      </c>
      <c r="D47" s="21">
        <v>2.1274510000000002</v>
      </c>
      <c r="E47" s="10">
        <v>6.8411210000000002</v>
      </c>
      <c r="F47" s="52"/>
    </row>
    <row r="48" spans="2:6" ht="20.100000000000001" customHeight="1">
      <c r="B48" s="8" t="s">
        <v>30</v>
      </c>
      <c r="C48" s="10">
        <v>11.447619</v>
      </c>
      <c r="D48" s="21">
        <v>12.960784</v>
      </c>
      <c r="E48" s="10">
        <v>8.2211540000000003</v>
      </c>
      <c r="F48" s="52"/>
    </row>
    <row r="49" spans="2:6" ht="20.100000000000001" customHeight="1">
      <c r="B49" s="8" t="s">
        <v>31</v>
      </c>
      <c r="C49" s="10">
        <v>14.495934999999999</v>
      </c>
      <c r="D49" s="21">
        <v>10.979592</v>
      </c>
      <c r="E49" s="10">
        <v>6.4803920000000002</v>
      </c>
      <c r="F49" s="52"/>
    </row>
    <row r="50" spans="2:6" ht="20.100000000000001" customHeight="1">
      <c r="B50" s="8" t="s">
        <v>32</v>
      </c>
      <c r="C50" s="10">
        <v>1130.4361699999999</v>
      </c>
      <c r="D50" s="21">
        <v>1048.5897440000001</v>
      </c>
      <c r="E50" s="10">
        <v>7.2916670000000003</v>
      </c>
      <c r="F50" s="52"/>
    </row>
    <row r="51" spans="2:6" ht="20.100000000000001" customHeight="1">
      <c r="B51" s="8" t="s">
        <v>33</v>
      </c>
      <c r="C51" s="10">
        <v>11.978261</v>
      </c>
      <c r="D51" s="21">
        <v>10.958762999999999</v>
      </c>
      <c r="E51" s="10">
        <v>7.648352</v>
      </c>
      <c r="F51" s="52"/>
    </row>
    <row r="52" spans="2:6" ht="20.100000000000001" customHeight="1">
      <c r="B52" s="8" t="s">
        <v>34</v>
      </c>
      <c r="C52" s="10">
        <v>5.5</v>
      </c>
      <c r="D52" s="21">
        <v>5.2</v>
      </c>
      <c r="E52" s="10">
        <v>8.3092780000000008</v>
      </c>
      <c r="F52" s="52"/>
    </row>
    <row r="53" spans="2:6" ht="20.100000000000001" customHeight="1">
      <c r="B53" s="8" t="s">
        <v>35</v>
      </c>
      <c r="C53" s="10">
        <v>13.905882</v>
      </c>
      <c r="D53" s="21">
        <v>12.75</v>
      </c>
      <c r="E53" s="10">
        <v>8.5104170000000003</v>
      </c>
      <c r="F53" s="52"/>
    </row>
  </sheetData>
  <mergeCells count="2">
    <mergeCell ref="A1:K1"/>
    <mergeCell ref="C31:D3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A29"/>
  <sheetViews>
    <sheetView showGridLines="0" zoomScale="85" zoomScaleNormal="85" workbookViewId="0">
      <pane xSplit="1" ySplit="2" topLeftCell="B3" activePane="bottomRight" state="frozen"/>
      <selection activeCell="G31" sqref="G31"/>
      <selection pane="topRight" activeCell="G31" sqref="G31"/>
      <selection pane="bottomLeft" activeCell="G31" sqref="G31"/>
      <selection pane="bottomRight" activeCell="G31" sqref="G31"/>
    </sheetView>
  </sheetViews>
  <sheetFormatPr baseColWidth="10" defaultColWidth="16.28515625" defaultRowHeight="20.100000000000001" customHeight="1"/>
  <cols>
    <col min="1" max="1" width="21.85546875" style="19" customWidth="1"/>
    <col min="2" max="2" width="16.28515625" style="19" customWidth="1"/>
    <col min="3" max="7" width="16.28515625" style="21" customWidth="1"/>
    <col min="8" max="8" width="18.85546875" style="19" customWidth="1"/>
    <col min="9" max="9" width="20.85546875" style="19" customWidth="1"/>
    <col min="10" max="261" width="16.28515625" style="19" customWidth="1"/>
  </cols>
  <sheetData>
    <row r="1" spans="1:12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20.25" customHeight="1">
      <c r="A2" s="2"/>
      <c r="B2" s="3" t="s">
        <v>1</v>
      </c>
      <c r="C2" s="3" t="s">
        <v>58</v>
      </c>
      <c r="D2" s="3" t="s">
        <v>59</v>
      </c>
      <c r="E2" s="3" t="s">
        <v>62</v>
      </c>
      <c r="F2" s="3" t="s">
        <v>63</v>
      </c>
      <c r="G2" s="3" t="s">
        <v>54</v>
      </c>
      <c r="H2" s="3" t="s">
        <v>2</v>
      </c>
      <c r="I2" s="3" t="s">
        <v>3</v>
      </c>
      <c r="J2" s="3" t="s">
        <v>4</v>
      </c>
      <c r="K2" s="2"/>
      <c r="L2" s="2"/>
    </row>
    <row r="3" spans="1:12" ht="20.25" customHeight="1">
      <c r="A3" s="4" t="s">
        <v>5</v>
      </c>
      <c r="B3" s="5">
        <v>16851235</v>
      </c>
      <c r="C3" s="36"/>
      <c r="D3" s="36"/>
      <c r="E3" s="36"/>
      <c r="F3" s="6"/>
      <c r="G3" s="36"/>
      <c r="H3" s="6"/>
      <c r="I3" s="6"/>
      <c r="J3" s="7" t="s">
        <v>6</v>
      </c>
      <c r="K3" s="6"/>
      <c r="L3" s="6"/>
    </row>
    <row r="4" spans="1:12" ht="20.100000000000001" customHeight="1">
      <c r="A4" s="8" t="s">
        <v>7</v>
      </c>
      <c r="B4" s="43">
        <v>774018</v>
      </c>
      <c r="C4" s="44"/>
      <c r="D4" s="35"/>
      <c r="E4" s="35"/>
      <c r="F4" s="10"/>
      <c r="G4" s="35"/>
      <c r="H4" s="10"/>
      <c r="I4" s="10"/>
      <c r="J4" s="10"/>
      <c r="K4" s="10"/>
      <c r="L4" s="10"/>
    </row>
    <row r="5" spans="1:12" ht="20.100000000000001" customHeight="1">
      <c r="A5" s="8" t="s">
        <v>8</v>
      </c>
      <c r="B5" s="43">
        <v>3207503</v>
      </c>
      <c r="C5" s="44"/>
      <c r="D5" s="35"/>
      <c r="E5" s="35"/>
      <c r="F5" s="10"/>
      <c r="G5" s="35"/>
      <c r="H5" s="10"/>
      <c r="I5" s="10"/>
      <c r="J5" s="11">
        <f>B3/(B4+B5)</f>
        <v>4.2323612006567339</v>
      </c>
      <c r="K5" s="12" t="s">
        <v>9</v>
      </c>
      <c r="L5" s="10"/>
    </row>
    <row r="6" spans="1:12" ht="20.100000000000001" customHeight="1">
      <c r="A6" s="8" t="s">
        <v>10</v>
      </c>
      <c r="B6" s="13"/>
      <c r="C6" s="13"/>
      <c r="D6" s="13"/>
      <c r="E6" s="13"/>
      <c r="F6" s="13"/>
      <c r="G6" s="13"/>
      <c r="H6" s="13">
        <v>330.47</v>
      </c>
      <c r="I6" s="10"/>
      <c r="J6" s="12" t="s">
        <v>11</v>
      </c>
      <c r="K6" s="10"/>
      <c r="L6" s="10"/>
    </row>
    <row r="7" spans="1:12" ht="20.100000000000001" customHeight="1">
      <c r="A7" s="8" t="s">
        <v>12</v>
      </c>
      <c r="B7" s="9"/>
      <c r="C7" s="9"/>
      <c r="D7" s="9"/>
      <c r="E7" s="9"/>
      <c r="F7" s="9"/>
      <c r="G7" s="9"/>
      <c r="H7" s="9">
        <v>826</v>
      </c>
      <c r="I7" s="10"/>
      <c r="J7" s="10"/>
      <c r="K7" s="10"/>
      <c r="L7" s="10"/>
    </row>
    <row r="8" spans="1:12" ht="20.100000000000001" customHeight="1">
      <c r="A8" s="8" t="s">
        <v>13</v>
      </c>
      <c r="B8" s="13"/>
      <c r="C8" s="13"/>
      <c r="D8" s="13"/>
      <c r="E8" s="13"/>
      <c r="F8" s="13"/>
      <c r="G8" s="13"/>
      <c r="H8" s="13">
        <f>SUM(H6:H7)</f>
        <v>1156.47</v>
      </c>
      <c r="I8" s="11">
        <f>3+6*60+23-35</f>
        <v>351</v>
      </c>
      <c r="J8" s="10"/>
      <c r="K8" s="10"/>
      <c r="L8" s="10"/>
    </row>
    <row r="9" spans="1:12" ht="20.100000000000001" customHeight="1">
      <c r="A9" s="8" t="s">
        <v>14</v>
      </c>
      <c r="B9" s="13"/>
      <c r="C9" s="37">
        <v>0.82758600000000004</v>
      </c>
      <c r="D9" s="37">
        <v>0.54545500000000002</v>
      </c>
      <c r="E9" s="37"/>
      <c r="F9" s="37"/>
      <c r="G9" s="37">
        <v>33775.693877999998</v>
      </c>
      <c r="H9" s="14">
        <v>0.47169800000000001</v>
      </c>
      <c r="I9" s="14">
        <v>5657.0833329999996</v>
      </c>
      <c r="J9" s="12" t="s">
        <v>15</v>
      </c>
      <c r="K9" s="10"/>
      <c r="L9" s="14"/>
    </row>
    <row r="10" spans="1:12" ht="20.100000000000001" customHeight="1">
      <c r="A10" s="8" t="s">
        <v>16</v>
      </c>
      <c r="B10" s="13"/>
      <c r="C10" s="37">
        <v>1.6875</v>
      </c>
      <c r="D10" s="37">
        <v>1.0439560000000001</v>
      </c>
      <c r="E10" s="37"/>
      <c r="F10" s="38"/>
      <c r="G10" s="37">
        <v>11.084746000000001</v>
      </c>
      <c r="H10" s="14">
        <v>5.7818180000000003</v>
      </c>
      <c r="I10" s="14">
        <v>14.739129999999999</v>
      </c>
      <c r="J10" s="10"/>
      <c r="K10" s="10"/>
      <c r="L10" s="14"/>
    </row>
    <row r="11" spans="1:12" ht="20.100000000000001" customHeight="1">
      <c r="A11" s="8" t="s">
        <v>17</v>
      </c>
      <c r="B11" s="13"/>
      <c r="C11" s="37">
        <v>0.788991</v>
      </c>
      <c r="D11" s="37">
        <v>2.913462</v>
      </c>
      <c r="E11" s="37"/>
      <c r="F11" s="37"/>
      <c r="G11" s="37">
        <v>6839.8811880000003</v>
      </c>
      <c r="H11" s="14">
        <v>0.36274499999999998</v>
      </c>
      <c r="I11" s="14">
        <v>525.22881400000006</v>
      </c>
      <c r="J11" s="10"/>
      <c r="K11" s="10"/>
      <c r="L11" s="14"/>
    </row>
    <row r="12" spans="1:12" ht="20.100000000000001" customHeight="1">
      <c r="A12" s="8" t="s">
        <v>18</v>
      </c>
      <c r="B12" s="13"/>
      <c r="C12" s="37">
        <v>3.3440859999999999</v>
      </c>
      <c r="D12" s="37">
        <v>1.852174</v>
      </c>
      <c r="E12" s="37"/>
      <c r="F12" s="37"/>
      <c r="G12" s="37">
        <v>11.737374000000001</v>
      </c>
      <c r="H12" s="14">
        <v>6.8738739999999998</v>
      </c>
      <c r="I12" s="14">
        <v>75.115043999999997</v>
      </c>
      <c r="J12" s="10"/>
      <c r="K12" s="10"/>
      <c r="L12" s="14"/>
    </row>
    <row r="13" spans="1:12" ht="20.100000000000001" customHeight="1">
      <c r="A13" s="8" t="s">
        <v>19</v>
      </c>
      <c r="B13" s="13"/>
      <c r="C13" s="37">
        <v>1.0208330000000001</v>
      </c>
      <c r="D13" s="37">
        <v>1.773196</v>
      </c>
      <c r="E13" s="37"/>
      <c r="F13" s="37"/>
      <c r="G13" s="37">
        <v>7.6881719999999998</v>
      </c>
      <c r="H13" s="17">
        <v>0.76087000000000005</v>
      </c>
      <c r="I13" s="14">
        <v>5.1495329999999999</v>
      </c>
      <c r="J13" s="10"/>
      <c r="K13" s="10"/>
      <c r="L13" s="14"/>
    </row>
    <row r="14" spans="1:12" ht="20.100000000000001" customHeight="1">
      <c r="A14" s="8" t="s">
        <v>20</v>
      </c>
      <c r="B14" s="13"/>
      <c r="C14" s="37">
        <v>1.2521739999999999</v>
      </c>
      <c r="D14" s="37">
        <v>1.173554</v>
      </c>
      <c r="E14" s="37"/>
      <c r="F14" s="37"/>
      <c r="G14" s="37">
        <v>7.8023259999999999</v>
      </c>
      <c r="H14" s="20">
        <v>1.448</v>
      </c>
      <c r="I14" s="14">
        <v>9.5454550000000005</v>
      </c>
      <c r="J14" s="10"/>
      <c r="K14" s="10"/>
      <c r="L14" s="14"/>
    </row>
    <row r="15" spans="1:12" ht="20.100000000000001" customHeight="1">
      <c r="A15" s="8" t="s">
        <v>21</v>
      </c>
      <c r="B15" s="13"/>
      <c r="C15" s="37">
        <v>2.453608</v>
      </c>
      <c r="D15" s="37">
        <v>2.2149529999999999</v>
      </c>
      <c r="E15" s="37"/>
      <c r="F15" s="37"/>
      <c r="G15" s="37">
        <v>9.9797980000000006</v>
      </c>
      <c r="H15" s="14">
        <v>1.8658539999999999</v>
      </c>
      <c r="I15" s="14">
        <v>27.116667</v>
      </c>
      <c r="J15" s="10"/>
      <c r="K15" s="10"/>
      <c r="L15" s="14"/>
    </row>
    <row r="16" spans="1:12" ht="20.100000000000001" customHeight="1">
      <c r="A16" s="8" t="s">
        <v>22</v>
      </c>
      <c r="B16" s="13"/>
      <c r="C16" s="37">
        <v>13.65625</v>
      </c>
      <c r="D16" s="37">
        <v>12.190476</v>
      </c>
      <c r="E16" s="37"/>
      <c r="F16" s="37"/>
      <c r="G16" s="37">
        <v>8.6868689999999997</v>
      </c>
      <c r="H16" s="14">
        <v>8.7522120000000001</v>
      </c>
      <c r="I16" s="16">
        <v>10.641304</v>
      </c>
      <c r="J16" s="10"/>
      <c r="K16" s="10"/>
      <c r="L16" s="16"/>
    </row>
    <row r="17" spans="1:12" ht="20.100000000000001" customHeight="1">
      <c r="A17" s="8" t="s">
        <v>23</v>
      </c>
      <c r="B17" s="13"/>
      <c r="C17" s="37">
        <v>6.4727269999999999</v>
      </c>
      <c r="D17" s="37">
        <v>6.4038459999999997</v>
      </c>
      <c r="E17" s="37"/>
      <c r="F17" s="37"/>
      <c r="G17" s="37">
        <v>10.783333000000001</v>
      </c>
      <c r="H17" s="14">
        <v>5.8192769999999996</v>
      </c>
      <c r="I17" s="14">
        <v>11.558824</v>
      </c>
      <c r="J17" s="10"/>
      <c r="K17" s="10"/>
      <c r="L17" s="14"/>
    </row>
    <row r="18" spans="1:12" ht="20.100000000000001" customHeight="1">
      <c r="A18" s="8" t="s">
        <v>24</v>
      </c>
      <c r="B18" s="13"/>
      <c r="C18" s="37">
        <v>14.510204</v>
      </c>
      <c r="D18" s="37">
        <v>13.755319</v>
      </c>
      <c r="E18" s="37"/>
      <c r="F18" s="37"/>
      <c r="G18" s="37">
        <v>11.295918</v>
      </c>
      <c r="H18" s="14">
        <v>491.942857</v>
      </c>
      <c r="I18" s="14">
        <v>56.190083000000001</v>
      </c>
      <c r="J18" s="10"/>
      <c r="K18" s="10"/>
      <c r="L18" s="14"/>
    </row>
    <row r="19" spans="1:12" ht="20.100000000000001" customHeight="1">
      <c r="A19" s="8" t="s">
        <v>25</v>
      </c>
      <c r="B19" s="13"/>
      <c r="C19" s="37">
        <v>1.0543480000000001</v>
      </c>
      <c r="D19" s="37">
        <v>1.0952379999999999</v>
      </c>
      <c r="E19" s="37"/>
      <c r="F19" s="37"/>
      <c r="G19" s="37">
        <v>8.2127660000000002</v>
      </c>
      <c r="H19" s="14">
        <v>1.8921570000000001</v>
      </c>
      <c r="I19" s="14">
        <v>24.934578999999999</v>
      </c>
      <c r="J19" s="10"/>
      <c r="K19" s="10"/>
      <c r="L19" s="14"/>
    </row>
    <row r="20" spans="1:12" ht="20.100000000000001" customHeight="1">
      <c r="A20" s="8" t="s">
        <v>26</v>
      </c>
      <c r="B20" s="13"/>
      <c r="C20" s="37">
        <v>3.9626169999999998</v>
      </c>
      <c r="D20" s="37">
        <v>10.947917</v>
      </c>
      <c r="E20" s="37"/>
      <c r="F20" s="37"/>
      <c r="G20" s="37">
        <v>8.4700000000000006</v>
      </c>
      <c r="H20" s="14">
        <v>7.5833329999999997</v>
      </c>
      <c r="I20" s="14">
        <v>18.756757</v>
      </c>
      <c r="J20" s="10"/>
      <c r="K20" s="10"/>
      <c r="L20" s="14"/>
    </row>
    <row r="21" spans="1:12" ht="20.100000000000001" customHeight="1">
      <c r="A21" s="8" t="s">
        <v>27</v>
      </c>
      <c r="B21" s="41"/>
      <c r="C21" s="37">
        <v>12.788462000000001</v>
      </c>
      <c r="D21" s="37">
        <v>5.1764710000000003</v>
      </c>
      <c r="E21" s="37"/>
      <c r="F21" s="37"/>
      <c r="G21" s="37">
        <v>9.8910889999999991</v>
      </c>
      <c r="H21" s="14">
        <v>10.340206</v>
      </c>
      <c r="I21" s="14">
        <v>14.120879</v>
      </c>
      <c r="J21" s="10"/>
      <c r="K21" s="10"/>
      <c r="L21" s="14"/>
    </row>
    <row r="22" spans="1:12" ht="20.100000000000001" customHeight="1">
      <c r="A22" s="8" t="s">
        <v>28</v>
      </c>
      <c r="B22" s="41"/>
      <c r="C22" s="37">
        <v>37.463768000000002</v>
      </c>
      <c r="D22" s="37">
        <v>14.574468</v>
      </c>
      <c r="E22" s="37"/>
      <c r="F22" s="37"/>
      <c r="G22" s="37">
        <v>8.4563109999999995</v>
      </c>
      <c r="H22" s="14">
        <v>44.315789000000002</v>
      </c>
      <c r="I22" s="15">
        <v>12.936842</v>
      </c>
      <c r="J22" s="10"/>
      <c r="K22" s="10"/>
      <c r="L22" s="15"/>
    </row>
    <row r="23" spans="1:12" ht="20.100000000000001" customHeight="1">
      <c r="A23" s="8" t="s">
        <v>29</v>
      </c>
      <c r="B23" s="41"/>
      <c r="C23" s="37">
        <v>3.401786</v>
      </c>
      <c r="D23" s="37">
        <v>2.8095240000000001</v>
      </c>
      <c r="E23" s="37"/>
      <c r="F23" s="37"/>
      <c r="G23" s="37">
        <v>9.6043959999999995</v>
      </c>
      <c r="H23" s="14">
        <v>11.361905</v>
      </c>
      <c r="I23" s="14">
        <v>39.484211000000002</v>
      </c>
      <c r="J23" s="10"/>
      <c r="K23" s="10"/>
      <c r="L23" s="14"/>
    </row>
    <row r="24" spans="1:12" ht="20.100000000000001" customHeight="1">
      <c r="A24" s="8" t="s">
        <v>30</v>
      </c>
      <c r="B24" s="9"/>
      <c r="C24" s="37">
        <v>12.747748</v>
      </c>
      <c r="D24" s="37">
        <v>11.867347000000001</v>
      </c>
      <c r="E24" s="37"/>
      <c r="F24" s="37"/>
      <c r="G24" s="37">
        <v>12.93</v>
      </c>
      <c r="H24" s="17">
        <v>13.53012</v>
      </c>
      <c r="I24" s="14">
        <v>29.058824000000001</v>
      </c>
      <c r="J24" s="10"/>
      <c r="K24" s="10"/>
      <c r="L24" s="14"/>
    </row>
    <row r="25" spans="1:12" ht="20.100000000000001" customHeight="1">
      <c r="A25" s="8" t="s">
        <v>31</v>
      </c>
      <c r="B25" s="41"/>
      <c r="C25" s="37">
        <v>13.059405999999999</v>
      </c>
      <c r="D25" s="37">
        <v>11.911391999999999</v>
      </c>
      <c r="E25" s="37"/>
      <c r="F25" s="37"/>
      <c r="G25" s="37">
        <v>8.2183910000000004</v>
      </c>
      <c r="H25" s="14">
        <v>19.221239000000001</v>
      </c>
      <c r="I25" s="14">
        <v>29.875</v>
      </c>
      <c r="J25" s="10"/>
      <c r="K25" s="10"/>
      <c r="L25" s="14"/>
    </row>
    <row r="26" spans="1:12" ht="20.100000000000001" customHeight="1">
      <c r="A26" s="8" t="s">
        <v>32</v>
      </c>
      <c r="B26" s="41"/>
      <c r="C26" s="37">
        <v>1268.0267859999999</v>
      </c>
      <c r="D26" s="37">
        <v>1192.572917</v>
      </c>
      <c r="E26" s="37"/>
      <c r="F26" s="39"/>
      <c r="G26" s="37">
        <v>10.336842000000001</v>
      </c>
      <c r="H26" s="14">
        <v>753.010989</v>
      </c>
      <c r="I26" s="15">
        <v>83.141176000000002</v>
      </c>
      <c r="J26" s="10"/>
      <c r="K26" s="10"/>
      <c r="L26" s="15"/>
    </row>
    <row r="27" spans="1:12" ht="20.100000000000001" customHeight="1">
      <c r="A27" s="8" t="s">
        <v>33</v>
      </c>
      <c r="B27" s="41"/>
      <c r="C27" s="37">
        <v>13.662651</v>
      </c>
      <c r="D27" s="37">
        <v>12.530863999999999</v>
      </c>
      <c r="E27" s="37"/>
      <c r="F27" s="37"/>
      <c r="G27" s="37">
        <v>15.773585000000001</v>
      </c>
      <c r="H27" s="14">
        <v>20.428571000000002</v>
      </c>
      <c r="I27" s="14">
        <v>27.145833</v>
      </c>
      <c r="J27" s="10"/>
      <c r="K27" s="10"/>
      <c r="L27" s="14"/>
    </row>
    <row r="28" spans="1:12" ht="20.100000000000001" customHeight="1">
      <c r="A28" s="8" t="s">
        <v>34</v>
      </c>
      <c r="B28" s="9"/>
      <c r="C28" s="37">
        <v>5.9038459999999997</v>
      </c>
      <c r="D28" s="37">
        <v>5.517544</v>
      </c>
      <c r="E28" s="37"/>
      <c r="F28" s="37"/>
      <c r="G28" s="37">
        <v>14.98</v>
      </c>
      <c r="H28" s="14">
        <v>21.775281</v>
      </c>
      <c r="I28" s="14">
        <v>42.930233000000001</v>
      </c>
      <c r="J28" s="10"/>
      <c r="K28" s="10"/>
      <c r="L28" s="14"/>
    </row>
    <row r="29" spans="1:12" ht="20.100000000000001" customHeight="1">
      <c r="A29" s="8" t="s">
        <v>35</v>
      </c>
      <c r="B29" s="41"/>
      <c r="C29" s="37">
        <v>16.101852000000001</v>
      </c>
      <c r="D29" s="37">
        <v>17.464912000000002</v>
      </c>
      <c r="E29" s="37"/>
      <c r="F29" s="37"/>
      <c r="G29" s="37">
        <v>11.196429</v>
      </c>
      <c r="H29" s="14">
        <v>25.355768999999999</v>
      </c>
      <c r="I29" s="14">
        <v>58.055556000000003</v>
      </c>
      <c r="J29" s="10"/>
      <c r="K29" s="10"/>
      <c r="L29" s="14"/>
    </row>
  </sheetData>
  <mergeCells count="1">
    <mergeCell ref="A1:L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AB1A-2CFB-4E2F-A1FE-4E4A55E537D8}">
  <sheetPr>
    <pageSetUpPr fitToPage="1"/>
  </sheetPr>
  <dimension ref="A1:IY53"/>
  <sheetViews>
    <sheetView showGridLines="0" zoomScale="85" zoomScaleNormal="85" workbookViewId="0">
      <pane xSplit="1" ySplit="2" topLeftCell="B3" activePane="bottomRight" state="frozen"/>
      <selection activeCell="G31" sqref="G31"/>
      <selection pane="topRight" activeCell="G31" sqref="G31"/>
      <selection pane="bottomLeft" activeCell="G31" sqref="G31"/>
      <selection pane="bottomRight" activeCell="I8" sqref="I8:J29"/>
    </sheetView>
  </sheetViews>
  <sheetFormatPr baseColWidth="10" defaultColWidth="16.28515625" defaultRowHeight="20.100000000000001" customHeight="1"/>
  <cols>
    <col min="1" max="1" width="21" style="21" customWidth="1"/>
    <col min="2" max="5" width="16.28515625" style="21" customWidth="1"/>
    <col min="6" max="6" width="25.140625" style="21" customWidth="1"/>
    <col min="7" max="259" width="16.28515625" style="21" customWidth="1"/>
  </cols>
  <sheetData>
    <row r="1" spans="1:10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20.25" customHeight="1">
      <c r="A2" s="2"/>
      <c r="B2" s="3" t="s">
        <v>1</v>
      </c>
      <c r="C2" s="3" t="s">
        <v>62</v>
      </c>
      <c r="D2" s="3" t="s">
        <v>63</v>
      </c>
      <c r="E2" s="3" t="s">
        <v>69</v>
      </c>
      <c r="F2" s="3" t="s">
        <v>2</v>
      </c>
      <c r="G2" s="3" t="s">
        <v>3</v>
      </c>
      <c r="H2" s="3" t="s">
        <v>4</v>
      </c>
      <c r="I2" s="2"/>
      <c r="J2" s="2"/>
    </row>
    <row r="3" spans="1:10" ht="20.25" customHeight="1">
      <c r="A3" s="4" t="s">
        <v>5</v>
      </c>
      <c r="B3" s="5">
        <v>55899538</v>
      </c>
      <c r="C3" s="36"/>
      <c r="D3" s="6"/>
      <c r="E3" s="36"/>
      <c r="F3" s="6"/>
      <c r="G3" s="6"/>
      <c r="H3" s="7" t="s">
        <v>6</v>
      </c>
      <c r="I3" s="6"/>
      <c r="J3" s="6"/>
    </row>
    <row r="4" spans="1:10" ht="20.100000000000001" customHeight="1">
      <c r="A4" s="8" t="s">
        <v>7</v>
      </c>
      <c r="B4" s="43">
        <v>1612828</v>
      </c>
      <c r="C4" s="35"/>
      <c r="D4" s="10"/>
      <c r="E4" s="35"/>
      <c r="F4" s="10"/>
      <c r="G4" s="10"/>
      <c r="H4" s="10"/>
      <c r="I4" s="10"/>
      <c r="J4" s="10"/>
    </row>
    <row r="5" spans="1:10" ht="20.100000000000001" customHeight="1">
      <c r="A5" s="8" t="s">
        <v>8</v>
      </c>
      <c r="B5" s="43">
        <v>7481267</v>
      </c>
      <c r="C5" s="35"/>
      <c r="D5" s="10"/>
      <c r="E5" s="35"/>
      <c r="F5" s="10"/>
      <c r="G5" s="10"/>
      <c r="H5" s="11">
        <f>B3/(B4+B5)</f>
        <v>6.1467950356797463</v>
      </c>
      <c r="I5" s="12" t="s">
        <v>9</v>
      </c>
      <c r="J5" s="10"/>
    </row>
    <row r="6" spans="1:10" ht="20.100000000000001" customHeight="1">
      <c r="A6" s="8" t="s">
        <v>10</v>
      </c>
      <c r="B6" s="13"/>
      <c r="C6" s="13"/>
      <c r="D6" s="13"/>
      <c r="E6" s="13"/>
      <c r="F6" s="13">
        <v>267.77999999999997</v>
      </c>
      <c r="G6" s="10"/>
      <c r="H6" s="12" t="s">
        <v>11</v>
      </c>
      <c r="I6" s="10"/>
      <c r="J6" s="10"/>
    </row>
    <row r="7" spans="1:10" ht="20.100000000000001" customHeight="1">
      <c r="A7" s="8" t="s">
        <v>12</v>
      </c>
      <c r="B7" s="9"/>
      <c r="C7" s="9"/>
      <c r="D7" s="9"/>
      <c r="E7" s="9"/>
      <c r="F7" s="9">
        <v>1732</v>
      </c>
      <c r="G7" s="10"/>
      <c r="H7" s="10"/>
      <c r="I7" s="10"/>
      <c r="J7" s="10"/>
    </row>
    <row r="8" spans="1:10" ht="20.100000000000001" customHeight="1">
      <c r="A8" s="8" t="s">
        <v>13</v>
      </c>
      <c r="B8" s="13"/>
      <c r="C8" s="13"/>
      <c r="D8" s="13"/>
      <c r="E8" s="13"/>
      <c r="F8" s="13">
        <f>SUM(F6:F7)</f>
        <v>1999.78</v>
      </c>
      <c r="G8" s="11">
        <f>3+496271/1000</f>
        <v>499.27100000000002</v>
      </c>
      <c r="H8" s="10"/>
      <c r="I8" s="45"/>
    </row>
    <row r="9" spans="1:10" ht="20.100000000000001" customHeight="1">
      <c r="A9" s="8" t="s">
        <v>14</v>
      </c>
      <c r="B9" s="22"/>
      <c r="C9" s="37">
        <v>1.5581400000000001</v>
      </c>
      <c r="D9" s="37">
        <v>1.215686</v>
      </c>
      <c r="E9" s="40">
        <v>234487.142857</v>
      </c>
      <c r="F9" s="14">
        <v>0.70454499999999998</v>
      </c>
      <c r="G9" s="14">
        <v>13882.068375999999</v>
      </c>
      <c r="H9" s="12" t="s">
        <v>15</v>
      </c>
      <c r="I9" s="45"/>
    </row>
    <row r="10" spans="1:10" ht="20.100000000000001" customHeight="1">
      <c r="A10" s="8" t="s">
        <v>16</v>
      </c>
      <c r="B10" s="22"/>
      <c r="C10" s="37">
        <v>7.5</v>
      </c>
      <c r="D10" s="38">
        <v>6.707071</v>
      </c>
      <c r="E10" s="40">
        <v>8.5742569999999994</v>
      </c>
      <c r="F10" s="14">
        <v>6.5729170000000003</v>
      </c>
      <c r="G10" s="14">
        <v>4.5</v>
      </c>
      <c r="H10" s="10"/>
      <c r="I10" s="45"/>
    </row>
    <row r="11" spans="1:10" ht="20.100000000000001" customHeight="1">
      <c r="A11" s="8" t="s">
        <v>17</v>
      </c>
      <c r="B11" s="22"/>
      <c r="C11" s="37">
        <v>1.592233</v>
      </c>
      <c r="D11" s="37">
        <v>1.1454549999999999</v>
      </c>
      <c r="E11" s="40">
        <v>14657.692308</v>
      </c>
      <c r="F11" s="14">
        <v>0.655914</v>
      </c>
      <c r="G11" s="14">
        <v>1339.1</v>
      </c>
      <c r="H11" s="10"/>
      <c r="I11" s="45"/>
    </row>
    <row r="12" spans="1:10" ht="20.100000000000001" customHeight="1">
      <c r="A12" s="8" t="s">
        <v>18</v>
      </c>
      <c r="B12" s="22"/>
      <c r="C12" s="37">
        <v>7.7980770000000001</v>
      </c>
      <c r="D12" s="37">
        <v>7.8494619999999999</v>
      </c>
      <c r="E12" s="40">
        <v>9.4105260000000008</v>
      </c>
      <c r="F12" s="18">
        <v>8</v>
      </c>
      <c r="G12" s="14">
        <v>96.096153999999999</v>
      </c>
      <c r="H12" s="10"/>
      <c r="I12" s="45"/>
    </row>
    <row r="13" spans="1:10" ht="20.100000000000001" customHeight="1">
      <c r="A13" s="8" t="s">
        <v>19</v>
      </c>
      <c r="B13" s="22"/>
      <c r="C13" s="37">
        <v>1.7244900000000001</v>
      </c>
      <c r="D13" s="37">
        <v>1.3275859999999999</v>
      </c>
      <c r="E13" s="40">
        <v>4.8020829999999997</v>
      </c>
      <c r="F13" s="14">
        <v>1.605769</v>
      </c>
      <c r="G13" s="14">
        <v>6.6354170000000003</v>
      </c>
      <c r="H13" s="10"/>
      <c r="I13" s="45"/>
    </row>
    <row r="14" spans="1:10" ht="20.100000000000001" customHeight="1">
      <c r="A14" s="8" t="s">
        <v>20</v>
      </c>
      <c r="B14" s="22"/>
      <c r="C14" s="37">
        <v>2.4563109999999999</v>
      </c>
      <c r="D14" s="37">
        <v>1.571429</v>
      </c>
      <c r="E14" s="40">
        <v>6.446809</v>
      </c>
      <c r="F14" s="14">
        <v>1.535088</v>
      </c>
      <c r="G14" s="14">
        <v>8.4952380000000005</v>
      </c>
      <c r="H14" s="10"/>
      <c r="I14" s="45"/>
    </row>
    <row r="15" spans="1:10" ht="20.100000000000001" customHeight="1">
      <c r="A15" s="8" t="s">
        <v>21</v>
      </c>
      <c r="B15" s="22"/>
      <c r="C15" s="37">
        <v>4.2065219999999997</v>
      </c>
      <c r="D15" s="37">
        <v>2.4777779999999998</v>
      </c>
      <c r="E15" s="40">
        <v>5.8660709999999998</v>
      </c>
      <c r="F15" s="15">
        <v>4.68</v>
      </c>
      <c r="G15" s="16">
        <v>36.216495000000002</v>
      </c>
      <c r="H15" s="10"/>
      <c r="I15" s="45"/>
    </row>
    <row r="16" spans="1:10" ht="20.100000000000001" customHeight="1">
      <c r="A16" s="8" t="s">
        <v>22</v>
      </c>
      <c r="B16" s="22"/>
      <c r="C16" s="37">
        <v>29.285713999999999</v>
      </c>
      <c r="D16" s="37">
        <v>27.867346999999999</v>
      </c>
      <c r="E16" s="40">
        <v>8.1</v>
      </c>
      <c r="F16" s="14">
        <v>9.4180329999999994</v>
      </c>
      <c r="G16" s="14">
        <v>9.9</v>
      </c>
      <c r="H16" s="10"/>
      <c r="I16" s="45"/>
    </row>
    <row r="17" spans="1:10" ht="20.100000000000001" customHeight="1">
      <c r="A17" s="8" t="s">
        <v>23</v>
      </c>
      <c r="B17" s="22"/>
      <c r="C17" s="37">
        <v>22.826923000000001</v>
      </c>
      <c r="D17" s="37">
        <v>21.177778</v>
      </c>
      <c r="E17" s="40">
        <v>6.1111110000000002</v>
      </c>
      <c r="F17" s="14">
        <v>5.9545450000000004</v>
      </c>
      <c r="G17" s="14">
        <v>9.9529409999999991</v>
      </c>
      <c r="H17" s="10"/>
      <c r="I17" s="45"/>
    </row>
    <row r="18" spans="1:10" ht="20.100000000000001" customHeight="1">
      <c r="A18" s="8" t="s">
        <v>24</v>
      </c>
      <c r="B18" s="22"/>
      <c r="C18" s="37">
        <v>15.695652000000001</v>
      </c>
      <c r="D18" s="37">
        <v>14.21</v>
      </c>
      <c r="E18" s="40">
        <v>6.0684930000000001</v>
      </c>
      <c r="F18" s="14">
        <v>14.741935</v>
      </c>
      <c r="G18" s="17">
        <v>48.666666999999997</v>
      </c>
      <c r="H18" s="10"/>
      <c r="I18" s="45"/>
    </row>
    <row r="19" spans="1:10" ht="20.100000000000001" customHeight="1">
      <c r="A19" s="8" t="s">
        <v>25</v>
      </c>
      <c r="B19" s="22"/>
      <c r="C19" s="37">
        <v>3.2448980000000001</v>
      </c>
      <c r="D19" s="37">
        <v>1.6148149999999999</v>
      </c>
      <c r="E19" s="40">
        <v>5.3240740000000004</v>
      </c>
      <c r="F19" s="15">
        <v>1.81</v>
      </c>
      <c r="G19" s="14">
        <v>25.133333</v>
      </c>
      <c r="H19" s="10"/>
      <c r="I19" s="45"/>
    </row>
    <row r="20" spans="1:10" ht="20.100000000000001" customHeight="1">
      <c r="A20" s="8" t="s">
        <v>26</v>
      </c>
      <c r="B20" s="22"/>
      <c r="C20" s="37">
        <v>4.7216490000000002</v>
      </c>
      <c r="D20" s="37">
        <v>1.7738100000000001</v>
      </c>
      <c r="E20" s="40">
        <v>5.5</v>
      </c>
      <c r="F20" s="14">
        <v>4.0416670000000003</v>
      </c>
      <c r="G20" s="14">
        <v>33.189473999999997</v>
      </c>
      <c r="H20" s="10"/>
      <c r="I20" s="45"/>
    </row>
    <row r="21" spans="1:10" ht="20.100000000000001" customHeight="1">
      <c r="A21" s="8" t="s">
        <v>27</v>
      </c>
      <c r="B21" s="41"/>
      <c r="C21" s="37">
        <v>20.182608999999999</v>
      </c>
      <c r="D21" s="37">
        <v>4.536842</v>
      </c>
      <c r="E21" s="40">
        <v>8.6074769999999994</v>
      </c>
      <c r="F21" s="15">
        <v>12.25</v>
      </c>
      <c r="G21" s="15">
        <v>18.585366</v>
      </c>
      <c r="H21" s="10"/>
      <c r="I21" s="45"/>
    </row>
    <row r="22" spans="1:10" ht="20.100000000000001" customHeight="1">
      <c r="A22" s="8" t="s">
        <v>28</v>
      </c>
      <c r="B22" s="41"/>
      <c r="C22" s="37">
        <v>25.85</v>
      </c>
      <c r="D22" s="37">
        <v>15.676767999999999</v>
      </c>
      <c r="E22" s="40">
        <v>14.24</v>
      </c>
      <c r="F22" s="14">
        <v>41.304761999999997</v>
      </c>
      <c r="G22" s="14">
        <v>11.444444000000001</v>
      </c>
      <c r="H22" s="10"/>
      <c r="I22" s="46"/>
    </row>
    <row r="23" spans="1:10" ht="20.100000000000001" customHeight="1">
      <c r="A23" s="8" t="s">
        <v>29</v>
      </c>
      <c r="B23" s="41"/>
      <c r="C23" s="37">
        <v>6.757282</v>
      </c>
      <c r="D23" s="37">
        <v>2.9711539999999999</v>
      </c>
      <c r="E23" s="40">
        <v>6.4913790000000002</v>
      </c>
      <c r="F23" s="14">
        <v>8.3406590000000005</v>
      </c>
      <c r="G23" s="14">
        <v>34.083333000000003</v>
      </c>
      <c r="H23" s="10"/>
      <c r="I23" s="46"/>
    </row>
    <row r="24" spans="1:10" ht="20.100000000000001" customHeight="1">
      <c r="A24" s="8" t="s">
        <v>30</v>
      </c>
      <c r="B24" s="9"/>
      <c r="C24" s="37">
        <v>13.806122</v>
      </c>
      <c r="D24" s="37">
        <v>13.681818</v>
      </c>
      <c r="E24" s="40">
        <v>5.8202249999999998</v>
      </c>
      <c r="F24" s="14">
        <v>14.344086000000001</v>
      </c>
      <c r="G24" s="14">
        <v>22.330579</v>
      </c>
      <c r="H24" s="10"/>
      <c r="I24" s="46"/>
    </row>
    <row r="25" spans="1:10" ht="20.100000000000001" customHeight="1">
      <c r="A25" s="8" t="s">
        <v>31</v>
      </c>
      <c r="B25" s="41"/>
      <c r="C25" s="37">
        <v>14.584906</v>
      </c>
      <c r="D25" s="37">
        <v>16.644860000000001</v>
      </c>
      <c r="E25" s="40">
        <v>6.836735</v>
      </c>
      <c r="F25" s="16">
        <v>18.600000000000001</v>
      </c>
      <c r="G25" s="17">
        <v>26.28866</v>
      </c>
      <c r="H25" s="10"/>
      <c r="I25" s="46"/>
    </row>
    <row r="26" spans="1:10" ht="20.100000000000001" customHeight="1">
      <c r="A26" s="8" t="s">
        <v>32</v>
      </c>
      <c r="B26" s="41"/>
      <c r="C26" s="37">
        <v>1176.376471</v>
      </c>
      <c r="D26" s="39">
        <v>1113.313725</v>
      </c>
      <c r="E26" s="40">
        <v>7.9722220000000004</v>
      </c>
      <c r="F26" s="14">
        <v>780.01851899999997</v>
      </c>
      <c r="G26" s="15">
        <v>48.085470000000001</v>
      </c>
      <c r="H26" s="10"/>
      <c r="I26" s="46"/>
    </row>
    <row r="27" spans="1:10" ht="20.100000000000001" customHeight="1">
      <c r="A27" s="8" t="s">
        <v>33</v>
      </c>
      <c r="B27" s="41"/>
      <c r="C27" s="37">
        <v>14.818182</v>
      </c>
      <c r="D27" s="37">
        <v>13.651163</v>
      </c>
      <c r="E27" s="40">
        <v>8.0348839999999999</v>
      </c>
      <c r="F27" s="14">
        <v>19.745097999999999</v>
      </c>
      <c r="G27" s="14">
        <v>23.509091000000002</v>
      </c>
      <c r="H27" s="10"/>
      <c r="I27" s="46"/>
    </row>
    <row r="28" spans="1:10" ht="20.100000000000001" customHeight="1">
      <c r="A28" s="8" t="s">
        <v>34</v>
      </c>
      <c r="B28" s="9"/>
      <c r="C28" s="37">
        <v>12.757282</v>
      </c>
      <c r="D28" s="37">
        <v>7.1875</v>
      </c>
      <c r="E28" s="40">
        <v>7.2051280000000002</v>
      </c>
      <c r="F28" s="14">
        <v>19.142856999999999</v>
      </c>
      <c r="G28" s="14">
        <v>28.373736999999998</v>
      </c>
      <c r="H28" s="10"/>
      <c r="I28" s="46"/>
    </row>
    <row r="29" spans="1:10" ht="20.100000000000001" customHeight="1">
      <c r="A29" s="8" t="s">
        <v>35</v>
      </c>
      <c r="B29" s="41"/>
      <c r="C29" s="37">
        <v>26.321428999999998</v>
      </c>
      <c r="D29" s="37">
        <v>15.602273</v>
      </c>
      <c r="E29" s="40">
        <v>8.7708329999999997</v>
      </c>
      <c r="F29" s="14">
        <v>36.047618999999997</v>
      </c>
      <c r="G29" s="14">
        <v>74.117647000000005</v>
      </c>
      <c r="H29" s="10"/>
      <c r="I29" s="46"/>
      <c r="J29" s="10"/>
    </row>
    <row r="31" spans="1:10" ht="20.100000000000001" customHeight="1">
      <c r="C31" s="55" t="s">
        <v>68</v>
      </c>
      <c r="D31" s="55"/>
      <c r="E31" s="10"/>
    </row>
    <row r="32" spans="1:10" ht="20.100000000000001" customHeight="1">
      <c r="C32" s="10" t="s">
        <v>65</v>
      </c>
      <c r="D32" s="10" t="s">
        <v>65</v>
      </c>
      <c r="E32" s="10"/>
    </row>
    <row r="33" spans="2:5" ht="20.100000000000001" customHeight="1">
      <c r="B33" s="8" t="s">
        <v>14</v>
      </c>
      <c r="C33" s="21">
        <v>1.0272730000000001</v>
      </c>
      <c r="D33" s="21">
        <v>0.91836700000000004</v>
      </c>
      <c r="E33" s="10"/>
    </row>
    <row r="34" spans="2:5" ht="20.100000000000001" customHeight="1">
      <c r="B34" s="8" t="s">
        <v>16</v>
      </c>
      <c r="C34" s="21">
        <v>6.9150939999999999</v>
      </c>
      <c r="D34" s="21">
        <v>3.1836730000000002</v>
      </c>
      <c r="E34" s="10"/>
    </row>
    <row r="35" spans="2:5" ht="20.100000000000001" customHeight="1">
      <c r="B35" s="8" t="s">
        <v>17</v>
      </c>
      <c r="C35" s="21">
        <v>1.035714</v>
      </c>
      <c r="D35" s="21">
        <v>0.93137300000000001</v>
      </c>
      <c r="E35" s="10"/>
    </row>
    <row r="36" spans="2:5" ht="20.100000000000001" customHeight="1">
      <c r="B36" s="8" t="s">
        <v>18</v>
      </c>
      <c r="C36" s="21">
        <v>5.0090909999999997</v>
      </c>
      <c r="D36" s="21">
        <v>4.2941180000000001</v>
      </c>
      <c r="E36" s="10"/>
    </row>
    <row r="37" spans="2:5" ht="20.100000000000001" customHeight="1">
      <c r="B37" s="8" t="s">
        <v>19</v>
      </c>
      <c r="C37" s="21">
        <v>1.10989</v>
      </c>
      <c r="D37" s="21">
        <v>0.98901099999999997</v>
      </c>
      <c r="E37" s="10"/>
    </row>
    <row r="38" spans="2:5" ht="20.100000000000001" customHeight="1">
      <c r="B38" s="8" t="s">
        <v>20</v>
      </c>
      <c r="C38" s="21">
        <v>1.253012</v>
      </c>
      <c r="D38" s="21">
        <v>1.113208</v>
      </c>
      <c r="E38" s="10"/>
    </row>
    <row r="39" spans="2:5" ht="20.100000000000001" customHeight="1">
      <c r="B39" s="8" t="s">
        <v>21</v>
      </c>
      <c r="C39" s="21">
        <v>2.1411760000000002</v>
      </c>
      <c r="D39" s="21">
        <v>2.0612240000000002</v>
      </c>
      <c r="E39" s="10"/>
    </row>
    <row r="40" spans="2:5" ht="20.100000000000001" customHeight="1">
      <c r="B40" s="8" t="s">
        <v>22</v>
      </c>
      <c r="C40" s="21">
        <v>25.560976</v>
      </c>
      <c r="D40" s="21">
        <v>24.109090999999999</v>
      </c>
      <c r="E40" s="10"/>
    </row>
    <row r="41" spans="2:5" ht="20.100000000000001" customHeight="1">
      <c r="B41" s="8" t="s">
        <v>23</v>
      </c>
      <c r="C41" s="21">
        <v>17.981650999999999</v>
      </c>
      <c r="D41" s="21">
        <v>16.833333</v>
      </c>
      <c r="E41" s="10"/>
    </row>
    <row r="42" spans="2:5" ht="20.100000000000001" customHeight="1">
      <c r="B42" s="8" t="s">
        <v>24</v>
      </c>
      <c r="C42" s="21">
        <v>14.068626999999999</v>
      </c>
      <c r="D42" s="21">
        <v>12.944444000000001</v>
      </c>
      <c r="E42" s="10"/>
    </row>
    <row r="43" spans="2:5" ht="20.100000000000001" customHeight="1">
      <c r="B43" s="8" t="s">
        <v>25</v>
      </c>
      <c r="C43" s="21">
        <v>1.22807</v>
      </c>
      <c r="D43" s="21">
        <v>3.276786</v>
      </c>
      <c r="E43" s="10"/>
    </row>
    <row r="44" spans="2:5" ht="20.100000000000001" customHeight="1">
      <c r="B44" s="8" t="s">
        <v>26</v>
      </c>
      <c r="C44" s="21">
        <v>1.478261</v>
      </c>
      <c r="D44" s="21">
        <v>1.263158</v>
      </c>
      <c r="E44" s="10"/>
    </row>
    <row r="45" spans="2:5" ht="20.100000000000001" customHeight="1">
      <c r="B45" s="8" t="s">
        <v>27</v>
      </c>
      <c r="C45" s="21">
        <v>3.6836730000000002</v>
      </c>
      <c r="D45" s="21">
        <v>3.9456519999999999</v>
      </c>
      <c r="E45" s="10"/>
    </row>
    <row r="46" spans="2:5" ht="20.100000000000001" customHeight="1">
      <c r="B46" s="8" t="s">
        <v>28</v>
      </c>
      <c r="C46" s="21">
        <v>23.797753</v>
      </c>
      <c r="D46" s="21">
        <v>15.535354</v>
      </c>
      <c r="E46" s="10"/>
    </row>
    <row r="47" spans="2:5" ht="20.100000000000001" customHeight="1">
      <c r="B47" s="8" t="s">
        <v>29</v>
      </c>
      <c r="C47" s="21">
        <v>4.3267329999999999</v>
      </c>
      <c r="D47" s="21">
        <v>2.5731709999999999</v>
      </c>
      <c r="E47" s="10"/>
    </row>
    <row r="48" spans="2:5" ht="20.100000000000001" customHeight="1">
      <c r="B48" s="8" t="s">
        <v>30</v>
      </c>
      <c r="C48" s="21">
        <v>13.954022999999999</v>
      </c>
      <c r="D48" s="21">
        <v>13.566667000000001</v>
      </c>
      <c r="E48" s="10"/>
    </row>
    <row r="49" spans="2:5" ht="20.100000000000001" customHeight="1">
      <c r="B49" s="8" t="s">
        <v>31</v>
      </c>
      <c r="C49" s="21">
        <v>14.214286</v>
      </c>
      <c r="D49" s="21">
        <v>13.678898999999999</v>
      </c>
      <c r="E49" s="10"/>
    </row>
    <row r="50" spans="2:5" ht="20.100000000000001" customHeight="1">
      <c r="B50" s="8" t="s">
        <v>32</v>
      </c>
      <c r="C50" s="21">
        <v>1292.3131310000001</v>
      </c>
      <c r="D50" s="21">
        <v>1156.9770109999999</v>
      </c>
      <c r="E50" s="10"/>
    </row>
    <row r="51" spans="2:5" ht="20.100000000000001" customHeight="1">
      <c r="B51" s="8" t="s">
        <v>33</v>
      </c>
      <c r="C51" s="21">
        <v>14.336634</v>
      </c>
      <c r="D51" s="21">
        <v>13.681319</v>
      </c>
      <c r="E51" s="10"/>
    </row>
    <row r="52" spans="2:5" ht="20.100000000000001" customHeight="1">
      <c r="B52" s="8" t="s">
        <v>34</v>
      </c>
      <c r="C52" s="21">
        <v>7.09009</v>
      </c>
      <c r="D52" s="21">
        <v>6.9210529999999997</v>
      </c>
      <c r="E52" s="10"/>
    </row>
    <row r="53" spans="2:5" ht="20.100000000000001" customHeight="1">
      <c r="B53" s="8" t="s">
        <v>35</v>
      </c>
      <c r="C53" s="21">
        <v>15.981132000000001</v>
      </c>
      <c r="D53" s="21">
        <v>15.382353</v>
      </c>
      <c r="E53" s="10"/>
    </row>
  </sheetData>
  <autoFilter ref="A1:J29" xr:uid="{3E27AB1A-2CFB-4E2F-A1FE-4E4A55E537D8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2">
    <mergeCell ref="A1:J1"/>
    <mergeCell ref="C31:D3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A29"/>
  <sheetViews>
    <sheetView showGridLines="0" zoomScale="85" zoomScaleNormal="85" workbookViewId="0">
      <pane xSplit="1" ySplit="2" topLeftCell="B3" activePane="bottomRight" state="frozen"/>
      <selection activeCell="G31" sqref="G31"/>
      <selection pane="topRight" activeCell="G31" sqref="G31"/>
      <selection pane="bottomLeft" activeCell="G31" sqref="G31"/>
      <selection pane="bottomRight" activeCell="G31" sqref="G31"/>
    </sheetView>
  </sheetViews>
  <sheetFormatPr baseColWidth="10" defaultColWidth="16.28515625" defaultRowHeight="20.100000000000001" customHeight="1"/>
  <cols>
    <col min="1" max="1" width="21" style="21" customWidth="1"/>
    <col min="2" max="7" width="16.28515625" style="21" customWidth="1"/>
    <col min="8" max="8" width="25.140625" style="21" customWidth="1"/>
    <col min="9" max="261" width="16.28515625" style="21" customWidth="1"/>
  </cols>
  <sheetData>
    <row r="1" spans="1:12" ht="27.7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20.25" customHeight="1">
      <c r="A2" s="2"/>
      <c r="B2" s="3" t="s">
        <v>1</v>
      </c>
      <c r="C2" s="3" t="s">
        <v>58</v>
      </c>
      <c r="D2" s="3" t="s">
        <v>59</v>
      </c>
      <c r="E2" s="3" t="s">
        <v>62</v>
      </c>
      <c r="F2" s="3" t="s">
        <v>63</v>
      </c>
      <c r="G2" s="3" t="s">
        <v>54</v>
      </c>
      <c r="H2" s="3" t="s">
        <v>2</v>
      </c>
      <c r="I2" s="3" t="s">
        <v>3</v>
      </c>
      <c r="J2" s="3" t="s">
        <v>4</v>
      </c>
      <c r="K2" s="2"/>
      <c r="L2" s="2"/>
    </row>
    <row r="3" spans="1:12" ht="20.25" customHeight="1">
      <c r="A3" s="4" t="s">
        <v>5</v>
      </c>
      <c r="B3" s="5">
        <f>44662456</f>
        <v>44662456</v>
      </c>
      <c r="C3" s="36"/>
      <c r="D3" s="36"/>
      <c r="E3" s="36"/>
      <c r="F3" s="6"/>
      <c r="G3" s="36"/>
      <c r="H3" s="6"/>
      <c r="I3" s="6"/>
      <c r="J3" s="7" t="s">
        <v>6</v>
      </c>
      <c r="K3" s="6"/>
      <c r="L3" s="6"/>
    </row>
    <row r="4" spans="1:12" ht="20.100000000000001" customHeight="1">
      <c r="A4" s="8" t="s">
        <v>7</v>
      </c>
      <c r="B4" s="43">
        <v>1612828</v>
      </c>
      <c r="C4" s="35"/>
      <c r="D4" s="35"/>
      <c r="E4" s="35"/>
      <c r="F4" s="10"/>
      <c r="G4" s="35"/>
      <c r="H4" s="10"/>
      <c r="I4" s="10"/>
      <c r="J4" s="10"/>
      <c r="K4" s="10"/>
      <c r="L4" s="10"/>
    </row>
    <row r="5" spans="1:12" ht="20.100000000000001" customHeight="1">
      <c r="A5" s="8" t="s">
        <v>8</v>
      </c>
      <c r="B5" s="43">
        <v>7481267</v>
      </c>
      <c r="C5" s="35"/>
      <c r="D5" s="35"/>
      <c r="E5" s="35"/>
      <c r="F5" s="10"/>
      <c r="G5" s="35"/>
      <c r="H5" s="10"/>
      <c r="I5" s="10"/>
      <c r="J5" s="11">
        <f>B3/(B4+B5)</f>
        <v>4.9111490478161928</v>
      </c>
      <c r="K5" s="12" t="s">
        <v>9</v>
      </c>
      <c r="L5" s="10"/>
    </row>
    <row r="6" spans="1:12" ht="20.100000000000001" customHeight="1">
      <c r="A6" s="8" t="s">
        <v>10</v>
      </c>
      <c r="B6" s="13"/>
      <c r="C6" s="13"/>
      <c r="D6" s="13"/>
      <c r="E6" s="13"/>
      <c r="F6" s="13"/>
      <c r="G6" s="13"/>
      <c r="H6" s="13">
        <v>267.77999999999997</v>
      </c>
      <c r="I6" s="10"/>
      <c r="J6" s="12" t="s">
        <v>11</v>
      </c>
      <c r="K6" s="10"/>
      <c r="L6" s="10"/>
    </row>
    <row r="7" spans="1:12" ht="20.100000000000001" customHeight="1">
      <c r="A7" s="8" t="s">
        <v>12</v>
      </c>
      <c r="B7" s="9"/>
      <c r="C7" s="9"/>
      <c r="D7" s="9"/>
      <c r="E7" s="9"/>
      <c r="F7" s="9"/>
      <c r="G7" s="9"/>
      <c r="H7" s="9">
        <v>1732</v>
      </c>
      <c r="I7" s="10"/>
      <c r="J7" s="10"/>
      <c r="K7" s="10"/>
      <c r="L7" s="10"/>
    </row>
    <row r="8" spans="1:12" ht="20.100000000000001" customHeight="1">
      <c r="A8" s="8" t="s">
        <v>13</v>
      </c>
      <c r="B8" s="13"/>
      <c r="C8" s="13"/>
      <c r="D8" s="13"/>
      <c r="E8" s="13"/>
      <c r="F8" s="13"/>
      <c r="G8" s="13"/>
      <c r="H8" s="13">
        <f>SUM(H6:H7)</f>
        <v>1999.78</v>
      </c>
      <c r="I8" s="11">
        <f>3+496271/1000</f>
        <v>499.27100000000002</v>
      </c>
      <c r="J8" s="10"/>
      <c r="K8" s="10"/>
    </row>
    <row r="9" spans="1:12" ht="20.100000000000001" customHeight="1">
      <c r="A9" s="8" t="s">
        <v>14</v>
      </c>
      <c r="B9" s="22"/>
      <c r="C9" s="42">
        <v>1.9292039999999999</v>
      </c>
      <c r="D9" s="40">
        <v>0.99038499999999996</v>
      </c>
      <c r="E9" s="37"/>
      <c r="F9" s="37"/>
      <c r="G9" s="40">
        <v>72398.947916999998</v>
      </c>
      <c r="H9" s="14">
        <v>0.70454499999999998</v>
      </c>
      <c r="I9" s="14">
        <v>13882.068375999999</v>
      </c>
      <c r="J9" s="12" t="s">
        <v>15</v>
      </c>
      <c r="K9" s="10"/>
    </row>
    <row r="10" spans="1:12" ht="20.100000000000001" customHeight="1">
      <c r="A10" s="8" t="s">
        <v>16</v>
      </c>
      <c r="B10" s="22"/>
      <c r="C10" s="42">
        <v>6.3425929999999999</v>
      </c>
      <c r="D10" s="40">
        <v>2.9494950000000002</v>
      </c>
      <c r="E10" s="37"/>
      <c r="F10" s="38"/>
      <c r="G10" s="40">
        <v>14.46</v>
      </c>
      <c r="H10" s="14">
        <v>6.5729170000000003</v>
      </c>
      <c r="I10" s="14">
        <v>4.5</v>
      </c>
      <c r="J10" s="10"/>
      <c r="K10" s="10"/>
    </row>
    <row r="11" spans="1:12" ht="20.100000000000001" customHeight="1">
      <c r="A11" s="8" t="s">
        <v>17</v>
      </c>
      <c r="B11" s="22"/>
      <c r="C11" s="42">
        <v>1.3069310000000001</v>
      </c>
      <c r="D11" s="40">
        <v>0.98863599999999996</v>
      </c>
      <c r="E11" s="37"/>
      <c r="F11" s="37"/>
      <c r="G11" s="40">
        <v>15484.438201999999</v>
      </c>
      <c r="H11" s="14">
        <v>0.655914</v>
      </c>
      <c r="I11" s="14">
        <v>1339.1</v>
      </c>
      <c r="J11" s="10"/>
      <c r="K11" s="10"/>
    </row>
    <row r="12" spans="1:12" ht="20.100000000000001" customHeight="1">
      <c r="A12" s="8" t="s">
        <v>18</v>
      </c>
      <c r="B12" s="22"/>
      <c r="C12" s="42">
        <v>6.9191919999999998</v>
      </c>
      <c r="D12" s="40">
        <v>4.5612240000000002</v>
      </c>
      <c r="E12" s="37"/>
      <c r="F12" s="37"/>
      <c r="G12" s="40">
        <v>16.574256999999999</v>
      </c>
      <c r="H12" s="18">
        <v>8</v>
      </c>
      <c r="I12" s="14">
        <v>96.096153999999999</v>
      </c>
      <c r="J12" s="10"/>
      <c r="K12" s="10"/>
    </row>
    <row r="13" spans="1:12" ht="20.100000000000001" customHeight="1">
      <c r="A13" s="8" t="s">
        <v>19</v>
      </c>
      <c r="B13" s="22"/>
      <c r="C13" s="42">
        <v>1.5050509999999999</v>
      </c>
      <c r="D13" s="40">
        <v>1.02</v>
      </c>
      <c r="E13" s="37"/>
      <c r="F13" s="37"/>
      <c r="G13" s="40">
        <v>12.377357999999999</v>
      </c>
      <c r="H13" s="14">
        <v>1.605769</v>
      </c>
      <c r="I13" s="14">
        <v>6.6354170000000003</v>
      </c>
      <c r="J13" s="10"/>
      <c r="K13" s="10"/>
    </row>
    <row r="14" spans="1:12" ht="20.100000000000001" customHeight="1">
      <c r="A14" s="8" t="s">
        <v>20</v>
      </c>
      <c r="B14" s="22"/>
      <c r="C14" s="42">
        <v>1.7184470000000001</v>
      </c>
      <c r="D14" s="40">
        <v>3.625</v>
      </c>
      <c r="E14" s="37"/>
      <c r="F14" s="37"/>
      <c r="G14" s="40">
        <v>9.9509799999999995</v>
      </c>
      <c r="H14" s="14">
        <v>1.535088</v>
      </c>
      <c r="I14" s="14">
        <v>8.4952380000000005</v>
      </c>
      <c r="J14" s="10"/>
      <c r="K14" s="10"/>
    </row>
    <row r="15" spans="1:12" ht="20.100000000000001" customHeight="1">
      <c r="A15" s="8" t="s">
        <v>21</v>
      </c>
      <c r="B15" s="22"/>
      <c r="C15" s="42">
        <v>4.1182800000000004</v>
      </c>
      <c r="D15" s="40">
        <v>2.242991</v>
      </c>
      <c r="E15" s="37"/>
      <c r="F15" s="37"/>
      <c r="G15" s="40">
        <v>8.7410709999999998</v>
      </c>
      <c r="H15" s="15">
        <v>4.68</v>
      </c>
      <c r="I15" s="16">
        <v>36.216495000000002</v>
      </c>
      <c r="J15" s="10"/>
      <c r="K15" s="10"/>
    </row>
    <row r="16" spans="1:12" ht="20.100000000000001" customHeight="1">
      <c r="A16" s="8" t="s">
        <v>22</v>
      </c>
      <c r="B16" s="22"/>
      <c r="C16" s="42">
        <v>18.988636</v>
      </c>
      <c r="D16" s="40">
        <v>15.008929</v>
      </c>
      <c r="E16" s="37"/>
      <c r="F16" s="37"/>
      <c r="G16" s="40">
        <v>14.161289999999999</v>
      </c>
      <c r="H16" s="14">
        <v>9.4180329999999994</v>
      </c>
      <c r="I16" s="14">
        <v>9.9</v>
      </c>
      <c r="J16" s="10"/>
      <c r="K16" s="10"/>
    </row>
    <row r="17" spans="1:12" ht="20.100000000000001" customHeight="1">
      <c r="A17" s="8" t="s">
        <v>23</v>
      </c>
      <c r="B17" s="22"/>
      <c r="C17" s="42">
        <v>14.690721999999999</v>
      </c>
      <c r="D17" s="40">
        <v>7.3962260000000004</v>
      </c>
      <c r="E17" s="37"/>
      <c r="F17" s="37"/>
      <c r="G17" s="40">
        <v>10</v>
      </c>
      <c r="H17" s="14">
        <v>5.9545450000000004</v>
      </c>
      <c r="I17" s="14">
        <v>9.9529409999999991</v>
      </c>
      <c r="J17" s="10"/>
      <c r="K17" s="10"/>
    </row>
    <row r="18" spans="1:12" ht="20.100000000000001" customHeight="1">
      <c r="A18" s="8" t="s">
        <v>24</v>
      </c>
      <c r="B18" s="22"/>
      <c r="C18" s="42">
        <v>18.019608000000002</v>
      </c>
      <c r="D18" s="40">
        <v>15.696078</v>
      </c>
      <c r="E18" s="37"/>
      <c r="F18" s="37"/>
      <c r="G18" s="40">
        <v>12.680851000000001</v>
      </c>
      <c r="H18" s="14">
        <v>14.741935</v>
      </c>
      <c r="I18" s="17">
        <v>48.666666999999997</v>
      </c>
      <c r="J18" s="10"/>
      <c r="K18" s="10"/>
    </row>
    <row r="19" spans="1:12" ht="20.100000000000001" customHeight="1">
      <c r="A19" s="8" t="s">
        <v>25</v>
      </c>
      <c r="B19" s="22"/>
      <c r="C19" s="42">
        <v>2.9782609999999998</v>
      </c>
      <c r="D19" s="40">
        <v>1.61</v>
      </c>
      <c r="E19" s="37"/>
      <c r="F19" s="37"/>
      <c r="G19" s="40">
        <v>12.457447</v>
      </c>
      <c r="H19" s="15">
        <v>1.81</v>
      </c>
      <c r="I19" s="14">
        <v>25.133333</v>
      </c>
      <c r="J19" s="10"/>
      <c r="K19" s="10"/>
    </row>
    <row r="20" spans="1:12" ht="20.100000000000001" customHeight="1">
      <c r="A20" s="8" t="s">
        <v>26</v>
      </c>
      <c r="B20" s="22"/>
      <c r="C20" s="42">
        <v>3.4453779999999998</v>
      </c>
      <c r="D20" s="40">
        <v>1.4941180000000001</v>
      </c>
      <c r="E20" s="37"/>
      <c r="F20" s="37"/>
      <c r="G20" s="40">
        <v>7.81</v>
      </c>
      <c r="H20" s="14">
        <v>4.0416670000000003</v>
      </c>
      <c r="I20" s="14">
        <v>33.189473999999997</v>
      </c>
      <c r="J20" s="10"/>
      <c r="K20" s="10"/>
    </row>
    <row r="21" spans="1:12" ht="20.100000000000001" customHeight="1">
      <c r="A21" s="8" t="s">
        <v>27</v>
      </c>
      <c r="B21" s="41"/>
      <c r="C21" s="42">
        <v>12.210526</v>
      </c>
      <c r="D21" s="40">
        <v>5.0199999999999996</v>
      </c>
      <c r="E21" s="37"/>
      <c r="F21" s="37"/>
      <c r="G21" s="40">
        <v>10.458333</v>
      </c>
      <c r="H21" s="15">
        <v>12.25</v>
      </c>
      <c r="I21" s="15">
        <v>18.585366</v>
      </c>
      <c r="J21" s="10"/>
      <c r="K21" s="10"/>
    </row>
    <row r="22" spans="1:12" ht="20.100000000000001" customHeight="1">
      <c r="A22" s="8" t="s">
        <v>28</v>
      </c>
      <c r="B22" s="41"/>
      <c r="C22" s="42">
        <v>37.5625</v>
      </c>
      <c r="D22" s="40">
        <v>16.938776000000001</v>
      </c>
      <c r="E22" s="37"/>
      <c r="F22" s="37"/>
      <c r="G22" s="40">
        <v>16.587156</v>
      </c>
      <c r="H22" s="14">
        <v>41.304761999999997</v>
      </c>
      <c r="I22" s="14">
        <v>11.444444000000001</v>
      </c>
      <c r="J22" s="10"/>
      <c r="K22" s="10"/>
    </row>
    <row r="23" spans="1:12" ht="20.100000000000001" customHeight="1">
      <c r="A23" s="8" t="s">
        <v>29</v>
      </c>
      <c r="B23" s="41"/>
      <c r="C23" s="42">
        <v>7.0357139999999996</v>
      </c>
      <c r="D23" s="40">
        <v>3.2347830000000002</v>
      </c>
      <c r="E23" s="37"/>
      <c r="F23" s="37"/>
      <c r="G23" s="40">
        <v>10.614583</v>
      </c>
      <c r="H23" s="14">
        <v>8.3406590000000005</v>
      </c>
      <c r="I23" s="14">
        <v>34.083333000000003</v>
      </c>
      <c r="J23" s="10"/>
      <c r="K23" s="10"/>
    </row>
    <row r="24" spans="1:12" ht="20.100000000000001" customHeight="1">
      <c r="A24" s="8" t="s">
        <v>30</v>
      </c>
      <c r="B24" s="9"/>
      <c r="C24" s="42">
        <v>14.827957</v>
      </c>
      <c r="D24" s="40">
        <v>15.273585000000001</v>
      </c>
      <c r="E24" s="37"/>
      <c r="F24" s="37"/>
      <c r="G24" s="40">
        <v>7.8034189999999999</v>
      </c>
      <c r="H24" s="14">
        <v>14.344086000000001</v>
      </c>
      <c r="I24" s="14">
        <v>22.330579</v>
      </c>
      <c r="J24" s="10"/>
      <c r="K24" s="10"/>
    </row>
    <row r="25" spans="1:12" ht="20.100000000000001" customHeight="1">
      <c r="A25" s="8" t="s">
        <v>31</v>
      </c>
      <c r="B25" s="41"/>
      <c r="C25" s="42">
        <v>23.950495</v>
      </c>
      <c r="D25" s="40">
        <v>18.058140000000002</v>
      </c>
      <c r="E25" s="37"/>
      <c r="F25" s="37"/>
      <c r="G25" s="40">
        <v>9.1333330000000004</v>
      </c>
      <c r="H25" s="16">
        <v>18.600000000000001</v>
      </c>
      <c r="I25" s="17">
        <v>26.28866</v>
      </c>
      <c r="J25" s="10"/>
      <c r="K25" s="10"/>
    </row>
    <row r="26" spans="1:12" ht="20.100000000000001" customHeight="1">
      <c r="A26" s="8" t="s">
        <v>32</v>
      </c>
      <c r="B26" s="41"/>
      <c r="C26" s="42">
        <v>1239.495238</v>
      </c>
      <c r="D26" s="40">
        <v>1275.757576</v>
      </c>
      <c r="E26" s="37"/>
      <c r="F26" s="39"/>
      <c r="G26" s="40">
        <v>13.553398</v>
      </c>
      <c r="H26" s="14">
        <v>780.01851899999997</v>
      </c>
      <c r="I26" s="15">
        <v>48.085470000000001</v>
      </c>
      <c r="J26" s="10"/>
      <c r="K26" s="10"/>
    </row>
    <row r="27" spans="1:12" ht="20.100000000000001" customHeight="1">
      <c r="A27" s="8" t="s">
        <v>33</v>
      </c>
      <c r="B27" s="41"/>
      <c r="C27" s="42">
        <v>15.594595</v>
      </c>
      <c r="D27" s="40">
        <v>15.715788999999999</v>
      </c>
      <c r="E27" s="37"/>
      <c r="F27" s="37"/>
      <c r="G27" s="40">
        <v>10.113208</v>
      </c>
      <c r="H27" s="14">
        <v>19.745097999999999</v>
      </c>
      <c r="I27" s="14">
        <v>23.509091000000002</v>
      </c>
      <c r="J27" s="10"/>
      <c r="K27" s="10"/>
    </row>
    <row r="28" spans="1:12" ht="20.100000000000001" customHeight="1">
      <c r="A28" s="8" t="s">
        <v>34</v>
      </c>
      <c r="B28" s="9"/>
      <c r="C28" s="42">
        <v>17.183672999999999</v>
      </c>
      <c r="D28" s="40">
        <v>8.1616160000000004</v>
      </c>
      <c r="E28" s="37"/>
      <c r="F28" s="37"/>
      <c r="G28" s="40">
        <v>16.357894999999999</v>
      </c>
      <c r="H28" s="14">
        <v>19.142856999999999</v>
      </c>
      <c r="I28" s="14">
        <v>28.373736999999998</v>
      </c>
      <c r="J28" s="10"/>
      <c r="K28" s="10"/>
    </row>
    <row r="29" spans="1:12" ht="20.100000000000001" customHeight="1">
      <c r="A29" s="8" t="s">
        <v>35</v>
      </c>
      <c r="B29" s="41"/>
      <c r="C29" s="42">
        <v>20.71</v>
      </c>
      <c r="D29" s="40">
        <v>18.638095</v>
      </c>
      <c r="E29" s="37"/>
      <c r="F29" s="37"/>
      <c r="G29" s="40">
        <v>12.010417</v>
      </c>
      <c r="H29" s="14">
        <v>36.047618999999997</v>
      </c>
      <c r="I29" s="14">
        <v>74.117647000000005</v>
      </c>
      <c r="J29" s="10"/>
      <c r="K29" s="10"/>
      <c r="L29" s="10"/>
    </row>
  </sheetData>
  <mergeCells count="1">
    <mergeCell ref="A1:L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2.75"/>
  <cols>
    <col min="1" max="2" width="17.7109375" customWidth="1"/>
    <col min="3" max="3" width="19" customWidth="1"/>
    <col min="4" max="4" width="21.42578125" customWidth="1"/>
    <col min="5" max="5" width="25" customWidth="1"/>
  </cols>
  <sheetData>
    <row r="1" spans="1:5" s="25" customFormat="1">
      <c r="A1" s="25" t="s">
        <v>36</v>
      </c>
      <c r="B1" s="25" t="s">
        <v>5</v>
      </c>
      <c r="C1" s="27" t="s">
        <v>47</v>
      </c>
      <c r="D1" s="25" t="s">
        <v>3</v>
      </c>
    </row>
    <row r="2" spans="1:5">
      <c r="A2" t="s">
        <v>37</v>
      </c>
      <c r="B2" s="23">
        <f>'Biopax - Prev QSet'!$B$3/1000000</f>
        <v>1.89995</v>
      </c>
      <c r="C2" s="24">
        <f>'Biopax - Prev QSet'!F$8/60</f>
        <v>0</v>
      </c>
      <c r="D2" s="24">
        <f>'Biopax - Prev QSet'!I$8/60</f>
        <v>0.6</v>
      </c>
    </row>
    <row r="3" spans="1:5">
      <c r="A3" t="s">
        <v>38</v>
      </c>
      <c r="B3" s="23">
        <f>'Ara - Prev QSet'!$B$3/1000000</f>
        <v>16.851234999999999</v>
      </c>
      <c r="C3" s="24">
        <f>'Ara - Prev QSet'!H$8/60</f>
        <v>19.2745</v>
      </c>
      <c r="D3" s="24">
        <f>'Ara - Prev QSet'!I$8/60</f>
        <v>5.85</v>
      </c>
    </row>
    <row r="4" spans="1:5">
      <c r="A4" t="s">
        <v>39</v>
      </c>
      <c r="B4" s="23">
        <f>'Wheat - Prev QSet'!$B$3/1000000</f>
        <v>44.662455999999999</v>
      </c>
      <c r="C4" s="24">
        <f>'Wheat - Prev QSet'!H$8/60</f>
        <v>33.329666666666668</v>
      </c>
      <c r="D4" s="24">
        <f>'Wheat - Prev QSet'!I$8/60</f>
        <v>8.3211833333333338</v>
      </c>
    </row>
    <row r="8" spans="1:5">
      <c r="E8" s="26" t="s">
        <v>48</v>
      </c>
    </row>
    <row r="9" spans="1:5" ht="12.95" customHeight="1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N53"/>
  <sheetViews>
    <sheetView topLeftCell="B2" zoomScale="125" zoomScaleNormal="100" workbookViewId="0">
      <selection activeCell="H118" sqref="H118"/>
    </sheetView>
  </sheetViews>
  <sheetFormatPr baseColWidth="10" defaultRowHeight="12.75"/>
  <cols>
    <col min="1" max="7" width="14.42578125" customWidth="1"/>
  </cols>
  <sheetData>
    <row r="2" spans="1:14" s="27" customFormat="1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  <c r="I2" s="27" t="s">
        <v>53</v>
      </c>
      <c r="J2" s="27" t="s">
        <v>53</v>
      </c>
      <c r="K2" s="27" t="s">
        <v>53</v>
      </c>
      <c r="L2" s="27" t="s">
        <v>53</v>
      </c>
      <c r="M2" s="27" t="s">
        <v>53</v>
      </c>
      <c r="N2" s="27" t="s">
        <v>53</v>
      </c>
    </row>
    <row r="3" spans="1:14">
      <c r="A3" s="29" t="str">
        <f>'Biopax - Prev QSet'!$A9</f>
        <v>cnt</v>
      </c>
      <c r="B3" s="32">
        <f>'Biopax - Prev QSet'!$F9</f>
        <v>0.73148100000000005</v>
      </c>
      <c r="C3" s="33">
        <f>'Biopax - Prev QSet'!$I9</f>
        <v>635.39655200000004</v>
      </c>
      <c r="D3" s="32">
        <f>'Ara - Prev QSet'!$H9</f>
        <v>0.47169800000000001</v>
      </c>
      <c r="E3" s="33">
        <f>'Ara - Prev QSet'!$I9</f>
        <v>5657.0833329999996</v>
      </c>
      <c r="F3" s="32">
        <f>'Wheat - Prev QSet'!$H9</f>
        <v>0.70454499999999998</v>
      </c>
      <c r="G3" s="33">
        <f>'Wheat - Prev QSet'!$I9</f>
        <v>13882.068375999999</v>
      </c>
      <c r="I3" s="24">
        <f>B$26</f>
        <v>69.630949470588249</v>
      </c>
      <c r="J3" s="24">
        <f>C$26</f>
        <v>48.63288605882353</v>
      </c>
      <c r="K3" s="24">
        <f t="shared" ref="K3:N18" si="0">D$26</f>
        <v>84.670848764705866</v>
      </c>
      <c r="L3" s="24">
        <f t="shared" si="0"/>
        <v>29.449515058823529</v>
      </c>
      <c r="M3" s="24">
        <f t="shared" si="0"/>
        <v>58.445919823529415</v>
      </c>
      <c r="N3" s="24">
        <f t="shared" si="0"/>
        <v>27.353405411764705</v>
      </c>
    </row>
    <row r="4" spans="1:14">
      <c r="A4" s="29" t="str">
        <f>'Biopax - Prev QSet'!$A10</f>
        <v>cntType</v>
      </c>
      <c r="B4" s="32">
        <f>'Biopax - Prev QSet'!$F10</f>
        <v>1.5584420000000001</v>
      </c>
      <c r="C4" s="33">
        <f>'Biopax - Prev QSet'!$I10</f>
        <v>2.7523810000000002</v>
      </c>
      <c r="D4" s="32">
        <f>'Ara - Prev QSet'!$H10</f>
        <v>5.7818180000000003</v>
      </c>
      <c r="E4" s="33">
        <f>'Ara - Prev QSet'!$I10</f>
        <v>14.739129999999999</v>
      </c>
      <c r="F4" s="32">
        <f>'Wheat - Prev QSet'!$H10</f>
        <v>6.5729170000000003</v>
      </c>
      <c r="G4" s="33">
        <f>'Wheat - Prev QSet'!$I10</f>
        <v>4.5</v>
      </c>
      <c r="I4" s="24">
        <f t="shared" ref="I4:J23" si="1">B$26</f>
        <v>69.630949470588249</v>
      </c>
      <c r="J4" s="24">
        <f t="shared" si="1"/>
        <v>48.63288605882353</v>
      </c>
      <c r="K4" s="24">
        <f t="shared" si="0"/>
        <v>84.670848764705866</v>
      </c>
      <c r="L4" s="24">
        <f t="shared" si="0"/>
        <v>29.449515058823529</v>
      </c>
      <c r="M4" s="24">
        <f t="shared" si="0"/>
        <v>58.445919823529415</v>
      </c>
      <c r="N4" s="24">
        <f t="shared" si="0"/>
        <v>27.353405411764705</v>
      </c>
    </row>
    <row r="5" spans="1:14">
      <c r="A5" s="29" t="str">
        <f>'Biopax - Prev QSet'!$A11</f>
        <v>cntRel</v>
      </c>
      <c r="B5" s="32">
        <f>'Biopax - Prev QSet'!$F11</f>
        <v>0.6</v>
      </c>
      <c r="C5" s="33">
        <f>'Biopax - Prev QSet'!$I11</f>
        <v>65.495050000000006</v>
      </c>
      <c r="D5" s="32">
        <f>'Ara - Prev QSet'!$H11</f>
        <v>0.36274499999999998</v>
      </c>
      <c r="E5" s="33">
        <f>'Ara - Prev QSet'!$I11</f>
        <v>525.22881400000006</v>
      </c>
      <c r="F5" s="32">
        <f>'Wheat - Prev QSet'!$H11</f>
        <v>0.655914</v>
      </c>
      <c r="G5" s="33">
        <f>'Wheat - Prev QSet'!$I11</f>
        <v>1339.1</v>
      </c>
      <c r="I5" s="24">
        <f t="shared" si="1"/>
        <v>69.630949470588249</v>
      </c>
      <c r="J5" s="24">
        <f t="shared" si="1"/>
        <v>48.63288605882353</v>
      </c>
      <c r="K5" s="24">
        <f t="shared" si="0"/>
        <v>84.670848764705866</v>
      </c>
      <c r="L5" s="24">
        <f t="shared" si="0"/>
        <v>29.449515058823529</v>
      </c>
      <c r="M5" s="24">
        <f t="shared" si="0"/>
        <v>58.445919823529415</v>
      </c>
      <c r="N5" s="24">
        <f t="shared" si="0"/>
        <v>27.353405411764705</v>
      </c>
    </row>
    <row r="6" spans="1:14">
      <c r="A6" s="29" t="str">
        <f>'Biopax - Prev QSet'!$A12</f>
        <v>cntRelType</v>
      </c>
      <c r="B6" s="32">
        <f>'Biopax - Prev QSet'!$F12</f>
        <v>2.9365079999999999</v>
      </c>
      <c r="C6" s="33">
        <f>'Biopax - Prev QSet'!$I12</f>
        <v>34.888888999999999</v>
      </c>
      <c r="D6" s="32">
        <f>'Ara - Prev QSet'!$H12</f>
        <v>6.8738739999999998</v>
      </c>
      <c r="E6" s="33">
        <f>'Ara - Prev QSet'!$I12</f>
        <v>75.115043999999997</v>
      </c>
      <c r="F6" s="32">
        <f>'Wheat - Prev QSet'!$H12</f>
        <v>8</v>
      </c>
      <c r="G6" s="33">
        <f>'Wheat - Prev QSet'!$I12</f>
        <v>96.096153999999999</v>
      </c>
      <c r="I6" s="24">
        <f t="shared" si="1"/>
        <v>69.630949470588249</v>
      </c>
      <c r="J6" s="24">
        <f t="shared" si="1"/>
        <v>48.63288605882353</v>
      </c>
      <c r="K6" s="24">
        <f t="shared" si="0"/>
        <v>84.670848764705866</v>
      </c>
      <c r="L6" s="24">
        <f t="shared" si="0"/>
        <v>29.449515058823529</v>
      </c>
      <c r="M6" s="24">
        <f t="shared" si="0"/>
        <v>58.445919823529415</v>
      </c>
      <c r="N6" s="24">
        <f t="shared" si="0"/>
        <v>27.353405411764705</v>
      </c>
    </row>
    <row r="7" spans="1:14">
      <c r="A7" s="29" t="str">
        <f>'Biopax - Prev QSet'!$A13</f>
        <v>sel</v>
      </c>
      <c r="B7" s="32">
        <f>'Biopax - Prev QSet'!$F13</f>
        <v>1.009091</v>
      </c>
      <c r="C7" s="33">
        <f>'Biopax - Prev QSet'!$I13</f>
        <v>13.113402000000001</v>
      </c>
      <c r="D7" s="32">
        <f>'Ara - Prev QSet'!$H13</f>
        <v>0.76087000000000005</v>
      </c>
      <c r="E7" s="33">
        <f>'Ara - Prev QSet'!$I13</f>
        <v>5.1495329999999999</v>
      </c>
      <c r="F7" s="32">
        <f>'Wheat - Prev QSet'!$H13</f>
        <v>1.605769</v>
      </c>
      <c r="G7" s="33">
        <f>'Wheat - Prev QSet'!$I13</f>
        <v>6.6354170000000003</v>
      </c>
      <c r="I7" s="24">
        <f t="shared" si="1"/>
        <v>69.630949470588249</v>
      </c>
      <c r="J7" s="24">
        <f t="shared" si="1"/>
        <v>48.63288605882353</v>
      </c>
      <c r="K7" s="24">
        <f t="shared" si="0"/>
        <v>84.670848764705866</v>
      </c>
      <c r="L7" s="24">
        <f t="shared" si="0"/>
        <v>29.449515058823529</v>
      </c>
      <c r="M7" s="24">
        <f t="shared" si="0"/>
        <v>58.445919823529415</v>
      </c>
      <c r="N7" s="24">
        <f t="shared" si="0"/>
        <v>27.353405411764705</v>
      </c>
    </row>
    <row r="8" spans="1:14">
      <c r="A8" s="29" t="str">
        <f>'Biopax - Prev QSet'!$A14</f>
        <v>join</v>
      </c>
      <c r="B8" s="32">
        <f>'Biopax - Prev QSet'!$F14</f>
        <v>1.245098</v>
      </c>
      <c r="C8" s="33">
        <f>'Biopax - Prev QSet'!$I14</f>
        <v>9.0178569999999993</v>
      </c>
      <c r="D8" s="32">
        <f>'Ara - Prev QSet'!$H14</f>
        <v>1.448</v>
      </c>
      <c r="E8" s="33">
        <f>'Ara - Prev QSet'!$I14</f>
        <v>9.5454550000000005</v>
      </c>
      <c r="F8" s="32">
        <f>'Wheat - Prev QSet'!$H14</f>
        <v>1.535088</v>
      </c>
      <c r="G8" s="33">
        <f>'Wheat - Prev QSet'!$I14</f>
        <v>8.4952380000000005</v>
      </c>
      <c r="I8" s="24">
        <f t="shared" si="1"/>
        <v>69.630949470588249</v>
      </c>
      <c r="J8" s="24">
        <f t="shared" si="1"/>
        <v>48.63288605882353</v>
      </c>
      <c r="K8" s="24">
        <f t="shared" si="0"/>
        <v>84.670848764705866</v>
      </c>
      <c r="L8" s="24">
        <f t="shared" si="0"/>
        <v>29.449515058823529</v>
      </c>
      <c r="M8" s="24">
        <f t="shared" si="0"/>
        <v>58.445919823529415</v>
      </c>
      <c r="N8" s="24">
        <f t="shared" si="0"/>
        <v>27.353405411764705</v>
      </c>
    </row>
    <row r="9" spans="1:14">
      <c r="A9" s="29" t="str">
        <f>'Biopax - Prev QSet'!$A15</f>
        <v>joinRel</v>
      </c>
      <c r="B9" s="32">
        <f>'Biopax - Prev QSet'!$F15</f>
        <v>1.9466669999999999</v>
      </c>
      <c r="C9" s="33">
        <f>'Biopax - Prev QSet'!$I15</f>
        <v>13.273585000000001</v>
      </c>
      <c r="D9" s="32">
        <f>'Ara - Prev QSet'!$H15</f>
        <v>1.8658539999999999</v>
      </c>
      <c r="E9" s="33">
        <f>'Ara - Prev QSet'!$I15</f>
        <v>27.116667</v>
      </c>
      <c r="F9" s="32">
        <f>'Wheat - Prev QSet'!$H15</f>
        <v>4.68</v>
      </c>
      <c r="G9" s="33">
        <f>'Wheat - Prev QSet'!$I15</f>
        <v>36.216495000000002</v>
      </c>
      <c r="I9" s="24">
        <f t="shared" si="1"/>
        <v>69.630949470588249</v>
      </c>
      <c r="J9" s="24">
        <f t="shared" si="1"/>
        <v>48.63288605882353</v>
      </c>
      <c r="K9" s="24">
        <f t="shared" si="0"/>
        <v>84.670848764705866</v>
      </c>
      <c r="L9" s="24">
        <f t="shared" si="0"/>
        <v>29.449515058823529</v>
      </c>
      <c r="M9" s="24">
        <f t="shared" si="0"/>
        <v>58.445919823529415</v>
      </c>
      <c r="N9" s="24">
        <f t="shared" si="0"/>
        <v>27.353405411764705</v>
      </c>
    </row>
    <row r="10" spans="1:14">
      <c r="A10" s="29" t="str">
        <f>'Biopax - Prev QSet'!$A16</f>
        <v>joinFilter</v>
      </c>
      <c r="B10" s="32">
        <f>'Biopax - Prev QSet'!$F16</f>
        <v>15.801887000000001</v>
      </c>
      <c r="C10" s="33">
        <f>'Biopax - Prev QSet'!$I16</f>
        <v>12.103774</v>
      </c>
      <c r="D10" s="32">
        <f>'Ara - Prev QSet'!$H16</f>
        <v>8.7522120000000001</v>
      </c>
      <c r="E10" s="33">
        <f>'Ara - Prev QSet'!$I16</f>
        <v>10.641304</v>
      </c>
      <c r="F10" s="32">
        <f>'Wheat - Prev QSet'!$H16</f>
        <v>9.4180329999999994</v>
      </c>
      <c r="G10" s="33">
        <f>'Wheat - Prev QSet'!$I16</f>
        <v>9.9</v>
      </c>
      <c r="I10" s="24">
        <f t="shared" si="1"/>
        <v>69.630949470588249</v>
      </c>
      <c r="J10" s="24">
        <f t="shared" si="1"/>
        <v>48.63288605882353</v>
      </c>
      <c r="K10" s="24">
        <f t="shared" si="0"/>
        <v>84.670848764705866</v>
      </c>
      <c r="L10" s="24">
        <f t="shared" si="0"/>
        <v>29.449515058823529</v>
      </c>
      <c r="M10" s="24">
        <f t="shared" si="0"/>
        <v>58.445919823529415</v>
      </c>
      <c r="N10" s="24">
        <f t="shared" si="0"/>
        <v>27.353405411764705</v>
      </c>
    </row>
    <row r="11" spans="1:14">
      <c r="A11" s="29" t="str">
        <f>'Biopax - Prev QSet'!$A17</f>
        <v>joinRe</v>
      </c>
      <c r="B11" s="32">
        <f>'Biopax - Prev QSet'!$F17</f>
        <v>16.216867000000001</v>
      </c>
      <c r="C11" s="33">
        <f>'Biopax - Prev QSet'!$I17</f>
        <v>10.872548999999999</v>
      </c>
      <c r="D11" s="32">
        <f>'Ara - Prev QSet'!$H17</f>
        <v>5.8192769999999996</v>
      </c>
      <c r="E11" s="33">
        <f>'Ara - Prev QSet'!$I17</f>
        <v>11.558824</v>
      </c>
      <c r="F11" s="32">
        <f>'Wheat - Prev QSet'!$H17</f>
        <v>5.9545450000000004</v>
      </c>
      <c r="G11" s="33">
        <f>'Wheat - Prev QSet'!$I17</f>
        <v>9.9529409999999991</v>
      </c>
      <c r="I11" s="24">
        <f t="shared" si="1"/>
        <v>69.630949470588249</v>
      </c>
      <c r="J11" s="24">
        <f t="shared" si="1"/>
        <v>48.63288605882353</v>
      </c>
      <c r="K11" s="24">
        <f t="shared" si="0"/>
        <v>84.670848764705866</v>
      </c>
      <c r="L11" s="24">
        <f t="shared" si="0"/>
        <v>29.449515058823529</v>
      </c>
      <c r="M11" s="24">
        <f t="shared" si="0"/>
        <v>58.445919823529415</v>
      </c>
      <c r="N11" s="24">
        <f t="shared" si="0"/>
        <v>27.353405411764705</v>
      </c>
    </row>
    <row r="12" spans="1:14">
      <c r="A12" s="29" t="str">
        <f>'Biopax - Prev QSet'!$A18</f>
        <v>joinReif</v>
      </c>
      <c r="B12" s="32">
        <f>'Biopax - Prev QSet'!$F18</f>
        <v>11.06087</v>
      </c>
      <c r="C12" s="33">
        <f>'Biopax - Prev QSet'!$I18</f>
        <v>354.23636399999998</v>
      </c>
      <c r="D12" s="32">
        <f>'Ara - Prev QSet'!$H18</f>
        <v>491.942857</v>
      </c>
      <c r="E12" s="33">
        <f>'Ara - Prev QSet'!$I18</f>
        <v>56.190083000000001</v>
      </c>
      <c r="F12" s="32">
        <f>'Wheat - Prev QSet'!$H18</f>
        <v>14.741935</v>
      </c>
      <c r="G12" s="33">
        <f>'Wheat - Prev QSet'!$I18</f>
        <v>48.666666999999997</v>
      </c>
      <c r="I12" s="24">
        <f t="shared" si="1"/>
        <v>69.630949470588249</v>
      </c>
      <c r="J12" s="24">
        <f t="shared" si="1"/>
        <v>48.63288605882353</v>
      </c>
      <c r="K12" s="24">
        <f t="shared" si="0"/>
        <v>84.670848764705866</v>
      </c>
      <c r="L12" s="24">
        <f t="shared" si="0"/>
        <v>29.449515058823529</v>
      </c>
      <c r="M12" s="24">
        <f t="shared" si="0"/>
        <v>58.445919823529415</v>
      </c>
      <c r="N12" s="24">
        <f t="shared" si="0"/>
        <v>27.353405411764705</v>
      </c>
    </row>
    <row r="13" spans="1:14">
      <c r="A13" s="29" t="str">
        <f>'Biopax - Prev QSet'!$A19</f>
        <v>varPathC</v>
      </c>
      <c r="B13" s="32">
        <f>'Biopax - Prev QSet'!$F19</f>
        <v>1.086022</v>
      </c>
      <c r="C13" s="33">
        <f>'Biopax - Prev QSet'!$I19</f>
        <v>27.292452999999998</v>
      </c>
      <c r="D13" s="32">
        <f>'Ara - Prev QSet'!$H19</f>
        <v>1.8921570000000001</v>
      </c>
      <c r="E13" s="33">
        <f>'Ara - Prev QSet'!$I19</f>
        <v>24.934578999999999</v>
      </c>
      <c r="F13" s="32">
        <f>'Wheat - Prev QSet'!$H19</f>
        <v>1.81</v>
      </c>
      <c r="G13" s="33">
        <f>'Wheat - Prev QSet'!$I19</f>
        <v>25.133333</v>
      </c>
      <c r="I13" s="24">
        <f t="shared" si="1"/>
        <v>69.630949470588249</v>
      </c>
      <c r="J13" s="24">
        <f t="shared" si="1"/>
        <v>48.63288605882353</v>
      </c>
      <c r="K13" s="24">
        <f t="shared" si="0"/>
        <v>84.670848764705866</v>
      </c>
      <c r="L13" s="24">
        <f t="shared" si="0"/>
        <v>29.449515058823529</v>
      </c>
      <c r="M13" s="24">
        <f t="shared" si="0"/>
        <v>58.445919823529415</v>
      </c>
      <c r="N13" s="24">
        <f t="shared" si="0"/>
        <v>27.353405411764705</v>
      </c>
    </row>
    <row r="14" spans="1:14">
      <c r="A14" s="29" t="str">
        <f>'Biopax - Prev QSet'!$A20</f>
        <v>varPath</v>
      </c>
      <c r="B14" s="32">
        <f>'Biopax - Prev QSet'!$F20</f>
        <v>6.5087719999999996</v>
      </c>
      <c r="C14" s="33">
        <f>'Biopax - Prev QSet'!$I20</f>
        <v>101.359551</v>
      </c>
      <c r="D14" s="32">
        <f>'Ara - Prev QSet'!$H20</f>
        <v>7.5833329999999997</v>
      </c>
      <c r="E14" s="33">
        <f>'Ara - Prev QSet'!$I20</f>
        <v>18.756757</v>
      </c>
      <c r="F14" s="32">
        <f>'Wheat - Prev QSet'!$H20</f>
        <v>4.0416670000000003</v>
      </c>
      <c r="G14" s="33">
        <f>'Wheat - Prev QSet'!$I20</f>
        <v>33.189473999999997</v>
      </c>
      <c r="I14" s="24">
        <f t="shared" si="1"/>
        <v>69.630949470588249</v>
      </c>
      <c r="J14" s="24">
        <f t="shared" si="1"/>
        <v>48.63288605882353</v>
      </c>
      <c r="K14" s="24">
        <f t="shared" si="0"/>
        <v>84.670848764705866</v>
      </c>
      <c r="L14" s="24">
        <f t="shared" si="0"/>
        <v>29.449515058823529</v>
      </c>
      <c r="M14" s="24">
        <f t="shared" si="0"/>
        <v>58.445919823529415</v>
      </c>
      <c r="N14" s="24">
        <f t="shared" si="0"/>
        <v>27.353405411764705</v>
      </c>
    </row>
    <row r="15" spans="1:14">
      <c r="A15" s="29" t="str">
        <f>'Biopax - Prev QSet'!$A21</f>
        <v>2union</v>
      </c>
      <c r="B15" s="32">
        <f>'Biopax - Prev QSet'!$F21</f>
        <v>5.0520829999999997</v>
      </c>
      <c r="C15" s="33">
        <f>'Biopax - Prev QSet'!$I21</f>
        <v>12.244444</v>
      </c>
      <c r="D15" s="32">
        <f>'Ara - Prev QSet'!$H21</f>
        <v>10.340206</v>
      </c>
      <c r="E15" s="33">
        <f>'Ara - Prev QSet'!$I21</f>
        <v>14.120879</v>
      </c>
      <c r="F15" s="32">
        <f>'Wheat - Prev QSet'!$H21</f>
        <v>12.25</v>
      </c>
      <c r="G15" s="33">
        <f>'Wheat - Prev QSet'!$I21</f>
        <v>18.585366</v>
      </c>
      <c r="I15" s="24">
        <f t="shared" si="1"/>
        <v>69.630949470588249</v>
      </c>
      <c r="J15" s="24">
        <f t="shared" si="1"/>
        <v>48.63288605882353</v>
      </c>
      <c r="K15" s="24">
        <f t="shared" si="0"/>
        <v>84.670848764705866</v>
      </c>
      <c r="L15" s="24">
        <f t="shared" si="0"/>
        <v>29.449515058823529</v>
      </c>
      <c r="M15" s="24">
        <f t="shared" si="0"/>
        <v>58.445919823529415</v>
      </c>
      <c r="N15" s="24">
        <f t="shared" si="0"/>
        <v>27.353405411764705</v>
      </c>
    </row>
    <row r="16" spans="1:14">
      <c r="A16" s="29" t="str">
        <f>'Biopax - Prev QSet'!$A22</f>
        <v>2union1Nest</v>
      </c>
      <c r="B16" s="32">
        <f>'Biopax - Prev QSet'!$F22</f>
        <v>13.913043</v>
      </c>
      <c r="C16" s="33">
        <f>'Biopax - Prev QSet'!$I22</f>
        <v>11.572917</v>
      </c>
      <c r="D16" s="32">
        <f>'Ara - Prev QSet'!$H22</f>
        <v>44.315789000000002</v>
      </c>
      <c r="E16" s="33">
        <f>'Ara - Prev QSet'!$I22</f>
        <v>12.936842</v>
      </c>
      <c r="F16" s="32">
        <f>'Wheat - Prev QSet'!$H22</f>
        <v>41.304761999999997</v>
      </c>
      <c r="G16" s="33">
        <f>'Wheat - Prev QSet'!$I22</f>
        <v>11.444444000000001</v>
      </c>
      <c r="I16" s="24">
        <f t="shared" si="1"/>
        <v>69.630949470588249</v>
      </c>
      <c r="J16" s="24">
        <f t="shared" si="1"/>
        <v>48.63288605882353</v>
      </c>
      <c r="K16" s="24">
        <f t="shared" si="0"/>
        <v>84.670848764705866</v>
      </c>
      <c r="L16" s="24">
        <f t="shared" si="0"/>
        <v>29.449515058823529</v>
      </c>
      <c r="M16" s="24">
        <f t="shared" si="0"/>
        <v>58.445919823529415</v>
      </c>
      <c r="N16" s="24">
        <f t="shared" si="0"/>
        <v>27.353405411764705</v>
      </c>
    </row>
    <row r="17" spans="1:14">
      <c r="A17" s="29" t="str">
        <f>'Biopax - Prev QSet'!$A23</f>
        <v>pway</v>
      </c>
      <c r="B17" s="32">
        <f>'Biopax - Prev QSet'!$F23</f>
        <v>3.973214</v>
      </c>
      <c r="C17" s="33">
        <f>'Biopax - Prev QSet'!$I23</f>
        <v>37.576923000000001</v>
      </c>
      <c r="D17" s="32">
        <f>'Ara - Prev QSet'!$H23</f>
        <v>11.361905</v>
      </c>
      <c r="E17" s="33">
        <f>'Ara - Prev QSet'!$I23</f>
        <v>39.484211000000002</v>
      </c>
      <c r="F17" s="32">
        <f>'Wheat - Prev QSet'!$H23</f>
        <v>8.3406590000000005</v>
      </c>
      <c r="G17" s="33">
        <f>'Wheat - Prev QSet'!$I23</f>
        <v>34.083333000000003</v>
      </c>
      <c r="I17" s="24">
        <f t="shared" si="1"/>
        <v>69.630949470588249</v>
      </c>
      <c r="J17" s="24">
        <f t="shared" si="1"/>
        <v>48.63288605882353</v>
      </c>
      <c r="K17" s="24">
        <f t="shared" si="0"/>
        <v>84.670848764705866</v>
      </c>
      <c r="L17" s="24">
        <f t="shared" si="0"/>
        <v>29.449515058823529</v>
      </c>
      <c r="M17" s="24">
        <f t="shared" si="0"/>
        <v>58.445919823529415</v>
      </c>
      <c r="N17" s="24">
        <f t="shared" si="0"/>
        <v>27.353405411764705</v>
      </c>
    </row>
    <row r="18" spans="1:14">
      <c r="A18" s="29" t="str">
        <f>'Biopax - Prev QSet'!$A24</f>
        <v>grp</v>
      </c>
      <c r="B18" s="32">
        <f>'Biopax - Prev QSet'!$F24</f>
        <v>7.9898990000000003</v>
      </c>
      <c r="C18" s="33">
        <f>'Biopax - Prev QSet'!$I24</f>
        <v>21.574256999999999</v>
      </c>
      <c r="D18" s="32">
        <f>'Ara - Prev QSet'!$H24</f>
        <v>13.53012</v>
      </c>
      <c r="E18" s="33">
        <f>'Ara - Prev QSet'!$I24</f>
        <v>29.058824000000001</v>
      </c>
      <c r="F18" s="32">
        <f>'Wheat - Prev QSet'!$H24</f>
        <v>14.344086000000001</v>
      </c>
      <c r="G18" s="33">
        <f>'Wheat - Prev QSet'!$I24</f>
        <v>22.330579</v>
      </c>
      <c r="I18" s="24">
        <f t="shared" si="1"/>
        <v>69.630949470588249</v>
      </c>
      <c r="J18" s="24">
        <f t="shared" si="1"/>
        <v>48.63288605882353</v>
      </c>
      <c r="K18" s="24">
        <f t="shared" si="0"/>
        <v>84.670848764705866</v>
      </c>
      <c r="L18" s="24">
        <f t="shared" si="0"/>
        <v>29.449515058823529</v>
      </c>
      <c r="M18" s="24">
        <f t="shared" si="0"/>
        <v>58.445919823529415</v>
      </c>
      <c r="N18" s="24">
        <f t="shared" si="0"/>
        <v>27.353405411764705</v>
      </c>
    </row>
    <row r="19" spans="1:14">
      <c r="A19" s="29" t="str">
        <f>'Biopax - Prev QSet'!$A25</f>
        <v>grpAg</v>
      </c>
      <c r="B19" s="32">
        <f>'Biopax - Prev QSet'!$F25</f>
        <v>7.988372</v>
      </c>
      <c r="C19" s="33">
        <f>'Biopax - Prev QSet'!$I25</f>
        <v>27.890243999999999</v>
      </c>
      <c r="D19" s="32">
        <f>'Ara - Prev QSet'!$H25</f>
        <v>19.221239000000001</v>
      </c>
      <c r="E19" s="33">
        <f>'Ara - Prev QSet'!$I25</f>
        <v>29.875</v>
      </c>
      <c r="F19" s="32">
        <f>'Wheat - Prev QSet'!$H25</f>
        <v>18.600000000000001</v>
      </c>
      <c r="G19" s="33">
        <f>'Wheat - Prev QSet'!$I25</f>
        <v>26.28866</v>
      </c>
      <c r="I19" s="24">
        <f t="shared" si="1"/>
        <v>69.630949470588249</v>
      </c>
      <c r="J19" s="24">
        <f t="shared" si="1"/>
        <v>48.63288605882353</v>
      </c>
      <c r="K19" s="24">
        <f t="shared" ref="K19:K23" si="2">D$26</f>
        <v>84.670848764705866</v>
      </c>
      <c r="L19" s="24">
        <f t="shared" ref="L19:L23" si="3">E$26</f>
        <v>29.449515058823529</v>
      </c>
      <c r="M19" s="24">
        <f t="shared" ref="M19:M23" si="4">F$26</f>
        <v>58.445919823529415</v>
      </c>
      <c r="N19" s="24">
        <f t="shared" ref="N19:N23" si="5">G$26</f>
        <v>27.353405411764705</v>
      </c>
    </row>
    <row r="20" spans="1:14">
      <c r="A20" s="29" t="str">
        <f>'Biopax - Prev QSet'!$A26</f>
        <v>mulGrpAg</v>
      </c>
      <c r="B20" s="32">
        <f>'Biopax - Prev QSet'!$F26</f>
        <v>1047.125</v>
      </c>
      <c r="C20" s="33">
        <f>'Biopax - Prev QSet'!$I26</f>
        <v>63.888888999999999</v>
      </c>
      <c r="D20" s="32">
        <f>'Ara - Prev QSet'!$H26</f>
        <v>753.010989</v>
      </c>
      <c r="E20" s="33">
        <f>'Ara - Prev QSet'!$I26</f>
        <v>83.141176000000002</v>
      </c>
      <c r="F20" s="32">
        <f>'Wheat - Prev QSet'!$H26</f>
        <v>780.01851899999997</v>
      </c>
      <c r="G20" s="33">
        <f>'Wheat - Prev QSet'!$I26</f>
        <v>48.085470000000001</v>
      </c>
      <c r="I20" s="24">
        <f t="shared" si="1"/>
        <v>69.630949470588249</v>
      </c>
      <c r="J20" s="24">
        <f t="shared" si="1"/>
        <v>48.63288605882353</v>
      </c>
      <c r="K20" s="24">
        <f t="shared" si="2"/>
        <v>84.670848764705866</v>
      </c>
      <c r="L20" s="24">
        <f t="shared" si="3"/>
        <v>29.449515058823529</v>
      </c>
      <c r="M20" s="24">
        <f t="shared" si="4"/>
        <v>58.445919823529415</v>
      </c>
      <c r="N20" s="24">
        <f t="shared" si="5"/>
        <v>27.353405411764705</v>
      </c>
    </row>
    <row r="21" spans="1:14">
      <c r="A21" s="29" t="str">
        <f>'Biopax - Prev QSet'!$A27</f>
        <v>nestAg</v>
      </c>
      <c r="B21" s="32">
        <f>'Biopax - Prev QSet'!$F27</f>
        <v>8.2871290000000002</v>
      </c>
      <c r="C21" s="33">
        <f>'Biopax - Prev QSet'!$I27</f>
        <v>23.043956000000001</v>
      </c>
      <c r="D21" s="32">
        <f>'Ara - Prev QSet'!$H27</f>
        <v>20.428571000000002</v>
      </c>
      <c r="E21" s="33">
        <f>'Ara - Prev QSet'!$I27</f>
        <v>27.145833</v>
      </c>
      <c r="F21" s="32">
        <f>'Wheat - Prev QSet'!$H27</f>
        <v>19.745097999999999</v>
      </c>
      <c r="G21" s="33">
        <f>'Wheat - Prev QSet'!$I27</f>
        <v>23.509091000000002</v>
      </c>
      <c r="I21" s="24">
        <f t="shared" si="1"/>
        <v>69.630949470588249</v>
      </c>
      <c r="J21" s="24">
        <f t="shared" si="1"/>
        <v>48.63288605882353</v>
      </c>
      <c r="K21" s="24">
        <f t="shared" si="2"/>
        <v>84.670848764705866</v>
      </c>
      <c r="L21" s="24">
        <f t="shared" si="3"/>
        <v>29.449515058823529</v>
      </c>
      <c r="M21" s="24">
        <f t="shared" si="4"/>
        <v>58.445919823529415</v>
      </c>
      <c r="N21" s="24">
        <f t="shared" si="5"/>
        <v>27.353405411764705</v>
      </c>
    </row>
    <row r="22" spans="1:14">
      <c r="A22" s="29" t="str">
        <f>'Biopax - Prev QSet'!$A28</f>
        <v>exist</v>
      </c>
      <c r="B22" s="32">
        <f>'Biopax - Prev QSet'!$F28</f>
        <v>14.673913000000001</v>
      </c>
      <c r="C22" s="33">
        <f>'Biopax - Prev QSet'!$I28</f>
        <v>33.606060999999997</v>
      </c>
      <c r="D22" s="32">
        <f>'Ara - Prev QSet'!$H28</f>
        <v>21.775281</v>
      </c>
      <c r="E22" s="33">
        <f>'Ara - Prev QSet'!$I28</f>
        <v>42.930233000000001</v>
      </c>
      <c r="F22" s="32">
        <f>'Wheat - Prev QSet'!$H28</f>
        <v>19.142856999999999</v>
      </c>
      <c r="G22" s="33">
        <f>'Wheat - Prev QSet'!$I28</f>
        <v>28.373736999999998</v>
      </c>
      <c r="I22" s="24">
        <f t="shared" si="1"/>
        <v>69.630949470588249</v>
      </c>
      <c r="J22" s="24">
        <f t="shared" si="1"/>
        <v>48.63288605882353</v>
      </c>
      <c r="K22" s="24">
        <f t="shared" si="2"/>
        <v>84.670848764705866</v>
      </c>
      <c r="L22" s="24">
        <f t="shared" si="3"/>
        <v>29.449515058823529</v>
      </c>
      <c r="M22" s="24">
        <f t="shared" si="4"/>
        <v>58.445919823529415</v>
      </c>
      <c r="N22" s="24">
        <f t="shared" si="5"/>
        <v>27.353405411764705</v>
      </c>
    </row>
    <row r="23" spans="1:14">
      <c r="A23" s="29" t="str">
        <f>'Biopax - Prev QSet'!$A29</f>
        <v>existAg</v>
      </c>
      <c r="B23" s="32">
        <f>'Biopax - Prev QSet'!$F29</f>
        <v>19.848213999999999</v>
      </c>
      <c r="C23" s="33">
        <f>'Biopax - Prev QSet'!$I29</f>
        <v>54.091836999999998</v>
      </c>
      <c r="D23" s="32">
        <f>'Ara - Prev QSet'!$H29</f>
        <v>25.355768999999999</v>
      </c>
      <c r="E23" s="33">
        <f>'Ara - Prev QSet'!$I29</f>
        <v>58.055556000000003</v>
      </c>
      <c r="F23" s="32">
        <f>'Wheat - Prev QSet'!$H29</f>
        <v>36.047618999999997</v>
      </c>
      <c r="G23" s="33">
        <f>'Wheat - Prev QSet'!$I29</f>
        <v>74.117647000000005</v>
      </c>
      <c r="I23" s="24">
        <f t="shared" si="1"/>
        <v>69.630949470588249</v>
      </c>
      <c r="J23" s="24">
        <f t="shared" si="1"/>
        <v>48.63288605882353</v>
      </c>
      <c r="K23" s="24">
        <f t="shared" si="2"/>
        <v>84.670848764705866</v>
      </c>
      <c r="L23" s="24">
        <f t="shared" si="3"/>
        <v>29.449515058823529</v>
      </c>
      <c r="M23" s="24">
        <f t="shared" si="4"/>
        <v>58.445919823529415</v>
      </c>
      <c r="N23" s="24">
        <f t="shared" si="5"/>
        <v>27.353405411764705</v>
      </c>
    </row>
    <row r="25" spans="1:14" ht="25.5">
      <c r="A25" t="s">
        <v>52</v>
      </c>
      <c r="B25" s="24">
        <f t="shared" ref="B25:G25" si="6">AVERAGE(B3:B23)</f>
        <v>56.645360571428583</v>
      </c>
      <c r="C25" s="24">
        <f t="shared" si="6"/>
        <v>74.537711190476188</v>
      </c>
      <c r="D25" s="24">
        <f t="shared" si="6"/>
        <v>69.185455428571416</v>
      </c>
      <c r="E25" s="24">
        <f t="shared" si="6"/>
        <v>322.5146703333333</v>
      </c>
      <c r="F25" s="24">
        <f t="shared" si="6"/>
        <v>48.072095857142855</v>
      </c>
      <c r="G25" s="24">
        <f t="shared" si="6"/>
        <v>751.75106771428568</v>
      </c>
    </row>
    <row r="26" spans="1:14">
      <c r="A26" t="s">
        <v>51</v>
      </c>
      <c r="B26" s="24">
        <f t="shared" ref="B26:G26" si="7">AVERAGE(B7:B23)</f>
        <v>69.630949470588249</v>
      </c>
      <c r="C26" s="24">
        <f t="shared" si="7"/>
        <v>48.63288605882353</v>
      </c>
      <c r="D26" s="24">
        <f t="shared" si="7"/>
        <v>84.670848764705866</v>
      </c>
      <c r="E26" s="24">
        <f t="shared" si="7"/>
        <v>29.449515058823529</v>
      </c>
      <c r="F26" s="24">
        <f t="shared" si="7"/>
        <v>58.445919823529415</v>
      </c>
      <c r="G26" s="24">
        <f t="shared" si="7"/>
        <v>27.353405411764705</v>
      </c>
    </row>
    <row r="27" spans="1:14">
      <c r="B27" s="24"/>
      <c r="C27" s="24"/>
      <c r="D27" s="24"/>
      <c r="E27" s="24"/>
      <c r="F27" s="24"/>
      <c r="G27" s="24"/>
    </row>
    <row r="53" spans="3:3">
      <c r="C53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D381-3F4A-C741-9F71-32B4F873FC4E}">
  <dimension ref="A1"/>
  <sheetViews>
    <sheetView zoomScale="84" workbookViewId="0"/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Biopax </vt:lpstr>
      <vt:lpstr>Biopax - Prev QSet</vt:lpstr>
      <vt:lpstr>Ara</vt:lpstr>
      <vt:lpstr>Ara - Prev QSet</vt:lpstr>
      <vt:lpstr>Wheat</vt:lpstr>
      <vt:lpstr>Wheat - Prev QSet</vt:lpstr>
      <vt:lpstr>Load Chart</vt:lpstr>
      <vt:lpstr>Performance Chart</vt:lpstr>
      <vt:lpstr>Performance 4x4</vt:lpstr>
      <vt:lpstr>'Performance Chart'!Área_de_impresión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cbobed</cp:lastModifiedBy>
  <cp:lastPrinted>2018-10-29T18:18:22Z</cp:lastPrinted>
  <dcterms:created xsi:type="dcterms:W3CDTF">2018-08-18T23:26:59Z</dcterms:created>
  <dcterms:modified xsi:type="dcterms:W3CDTF">2021-07-13T14:09:57Z</dcterms:modified>
</cp:coreProperties>
</file>