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zan\Desktop\ANLY705\HomeWork9March23\"/>
    </mc:Choice>
  </mc:AlternateContent>
  <xr:revisionPtr revIDLastSave="0" documentId="13_ncr:1_{67F9A6A8-124F-4CB9-9759-C4904959B59F}" xr6:coauthVersionLast="45" xr6:coauthVersionMax="45" xr10:uidLastSave="{00000000-0000-0000-0000-000000000000}"/>
  <bookViews>
    <workbookView xWindow="0" yWindow="390" windowWidth="20490" windowHeight="10920" xr2:uid="{8A627141-F87E-45F1-A648-B588FE7759D6}"/>
  </bookViews>
  <sheets>
    <sheet name="Sheet1" sheetId="1" r:id="rId1"/>
    <sheet name="Sheet2" sheetId="2" r:id="rId2"/>
  </sheets>
  <definedNames>
    <definedName name="solver_ntri" hidden="1">1000</definedName>
    <definedName name="solver_typ" localSheetId="0" hidden="1">2</definedName>
    <definedName name="solver_ver" localSheetId="0" hidden="1">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2" l="1"/>
  <c r="E10" i="2"/>
  <c r="E9" i="2"/>
  <c r="E7" i="2"/>
  <c r="E6" i="2"/>
  <c r="E4" i="2" l="1"/>
  <c r="B10" i="2"/>
  <c r="B9" i="2"/>
  <c r="B6" i="2"/>
  <c r="B2" i="2"/>
  <c r="G11" i="1" l="1"/>
  <c r="G10" i="1"/>
  <c r="G8" i="1"/>
  <c r="G4" i="1"/>
  <c r="B22" i="1"/>
  <c r="B17" i="1"/>
  <c r="B16" i="1"/>
  <c r="B12" i="1"/>
  <c r="B11" i="1"/>
  <c r="B10" i="1"/>
  <c r="B7" i="1"/>
  <c r="B13" i="1"/>
  <c r="B18" i="1"/>
  <c r="B9" i="1"/>
  <c r="B15" i="1"/>
  <c r="B14" i="1"/>
  <c r="B8" i="1"/>
  <c r="C7" i="1" l="1"/>
  <c r="C8" i="1" s="1"/>
  <c r="C9" i="1" s="1"/>
  <c r="C10" i="1" l="1"/>
  <c r="C11" i="1" s="1"/>
  <c r="C12" i="1" s="1"/>
  <c r="C13" i="1" s="1"/>
  <c r="C14" i="1" l="1"/>
  <c r="C15" i="1" s="1"/>
  <c r="C16" i="1" s="1"/>
  <c r="C17" i="1" s="1"/>
  <c r="C18" i="1" s="1"/>
  <c r="B20" i="1" l="1"/>
  <c r="B21" i="1"/>
</calcChain>
</file>

<file path=xl/sharedStrings.xml><?xml version="1.0" encoding="utf-8"?>
<sst xmlns="http://schemas.openxmlformats.org/spreadsheetml/2006/main" count="29" uniqueCount="21">
  <si>
    <t>Weeks</t>
  </si>
  <si>
    <t>Mu</t>
  </si>
  <si>
    <t>Sigma</t>
  </si>
  <si>
    <t>Annual interest rate</t>
  </si>
  <si>
    <t>Weekly interest rate</t>
  </si>
  <si>
    <t>Annual volatility</t>
  </si>
  <si>
    <t>Weekly volatility</t>
  </si>
  <si>
    <t>Stock price of end of the week</t>
  </si>
  <si>
    <t>Price end of week12</t>
  </si>
  <si>
    <t>Price today</t>
  </si>
  <si>
    <t>Mean price today</t>
  </si>
  <si>
    <t xml:space="preserve">   </t>
  </si>
  <si>
    <t>Stock  price this week</t>
  </si>
  <si>
    <t>Execise price  (after 12 week)</t>
  </si>
  <si>
    <t>Number of weeks</t>
  </si>
  <si>
    <t>Present exercise price</t>
  </si>
  <si>
    <t>d1</t>
  </si>
  <si>
    <t>d2</t>
  </si>
  <si>
    <t>N[d1]</t>
  </si>
  <si>
    <t>N[d2]</t>
  </si>
  <si>
    <t>New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</si>
</sst>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5BCB3-0E3E-4A3C-BD24-EE1BB4117D33}">
  <dimension ref="A3:G24"/>
  <sheetViews>
    <sheetView tabSelected="1" topLeftCell="A13" workbookViewId="0">
      <selection activeCell="A4" sqref="A4"/>
    </sheetView>
  </sheetViews>
  <sheetFormatPr defaultRowHeight="15" x14ac:dyDescent="0.25"/>
  <cols>
    <col min="1" max="1" width="16.42578125" customWidth="1"/>
    <col min="6" max="6" width="22.140625" customWidth="1"/>
    <col min="7" max="7" width="22.5703125" bestFit="1" customWidth="1"/>
  </cols>
  <sheetData>
    <row r="3" spans="1:7" ht="30" x14ac:dyDescent="0.25">
      <c r="A3" s="6" t="s">
        <v>12</v>
      </c>
      <c r="B3">
        <v>42</v>
      </c>
      <c r="F3" s="5" t="s">
        <v>3</v>
      </c>
      <c r="G3" s="1">
        <v>0.08</v>
      </c>
    </row>
    <row r="4" spans="1:7" ht="30" x14ac:dyDescent="0.25">
      <c r="A4" s="6" t="s">
        <v>13</v>
      </c>
      <c r="B4">
        <v>44</v>
      </c>
      <c r="F4" s="5" t="s">
        <v>4</v>
      </c>
      <c r="G4" s="2">
        <f>((1+G3)^(1/52))-1</f>
        <v>1.4811157920018303E-3</v>
      </c>
    </row>
    <row r="6" spans="1:7" ht="75" x14ac:dyDescent="0.25">
      <c r="A6" s="5" t="s">
        <v>0</v>
      </c>
      <c r="C6" s="6" t="s">
        <v>7</v>
      </c>
    </row>
    <row r="7" spans="1:7" x14ac:dyDescent="0.25">
      <c r="A7" s="5">
        <v>1</v>
      </c>
      <c r="B7">
        <f ca="1">_xll.PsiNormal(G10,G11)</f>
        <v>1.0221608379772901E-2</v>
      </c>
      <c r="C7">
        <f ca="1">B3*EXP(B7)</f>
        <v>42.431509153695373</v>
      </c>
      <c r="F7" s="5" t="s">
        <v>5</v>
      </c>
      <c r="G7" s="1">
        <v>0.3</v>
      </c>
    </row>
    <row r="8" spans="1:7" x14ac:dyDescent="0.25">
      <c r="A8" s="5">
        <v>2</v>
      </c>
      <c r="B8">
        <f ca="1">_xll.PsiNormal(G10,G11)</f>
        <v>-2.2042595483166012E-2</v>
      </c>
      <c r="C8">
        <f t="shared" ref="C8:C18" ca="1" si="0">EXP(B8)*C7</f>
        <v>41.506441463505233</v>
      </c>
      <c r="F8" s="5" t="s">
        <v>6</v>
      </c>
      <c r="G8" s="2">
        <f>G7/SQRT(52)</f>
        <v>4.1602514716892185E-2</v>
      </c>
    </row>
    <row r="9" spans="1:7" x14ac:dyDescent="0.25">
      <c r="A9" s="5">
        <v>3</v>
      </c>
      <c r="B9">
        <f ca="1">_xll.PsiNormal(G10,G11)</f>
        <v>-1.8686677272005157E-2</v>
      </c>
      <c r="C9">
        <f t="shared" ca="1" si="0"/>
        <v>40.738025914102728</v>
      </c>
    </row>
    <row r="10" spans="1:7" x14ac:dyDescent="0.25">
      <c r="A10" s="5">
        <v>4</v>
      </c>
      <c r="B10">
        <f ca="1">_xll.PsiNormal(G10,G11)</f>
        <v>4.4534250450729153E-2</v>
      </c>
      <c r="C10">
        <f t="shared" ca="1" si="0"/>
        <v>42.593267648186234</v>
      </c>
      <c r="F10" s="5" t="s">
        <v>1</v>
      </c>
      <c r="G10" s="3">
        <f>G4-0.5*(G8^2)</f>
        <v>6.1573117661721489E-4</v>
      </c>
    </row>
    <row r="11" spans="1:7" x14ac:dyDescent="0.25">
      <c r="A11" s="5">
        <v>5</v>
      </c>
      <c r="B11">
        <f ca="1">_xll.PsiNormal(G10,G11)</f>
        <v>-4.9770531623648716E-2</v>
      </c>
      <c r="C11">
        <f t="shared" ca="1" si="0"/>
        <v>40.525267673100934</v>
      </c>
      <c r="F11" s="5" t="s">
        <v>2</v>
      </c>
      <c r="G11" s="3">
        <f>G8</f>
        <v>4.1602514716892185E-2</v>
      </c>
    </row>
    <row r="12" spans="1:7" x14ac:dyDescent="0.25">
      <c r="A12" s="5">
        <v>6</v>
      </c>
      <c r="B12">
        <f ca="1">_xll.PsiNormal(G10,G11)</f>
        <v>-1.7020648466632938E-3</v>
      </c>
      <c r="C12">
        <f t="shared" ca="1" si="0"/>
        <v>40.456349707654162</v>
      </c>
    </row>
    <row r="13" spans="1:7" x14ac:dyDescent="0.25">
      <c r="A13" s="5">
        <v>7</v>
      </c>
      <c r="B13">
        <f ca="1">_xll.PsiNormal(G10,G11)</f>
        <v>-2.6033116453990552E-2</v>
      </c>
      <c r="C13">
        <f t="shared" ca="1" si="0"/>
        <v>39.416735753519681</v>
      </c>
    </row>
    <row r="14" spans="1:7" x14ac:dyDescent="0.25">
      <c r="A14" s="5">
        <v>8</v>
      </c>
      <c r="B14">
        <f ca="1">_xll.PsiNormal(G10,G11)</f>
        <v>-6.2110679748807809E-2</v>
      </c>
      <c r="C14">
        <f t="shared" ca="1" si="0"/>
        <v>37.043015249379756</v>
      </c>
    </row>
    <row r="15" spans="1:7" x14ac:dyDescent="0.25">
      <c r="A15" s="5">
        <v>9</v>
      </c>
      <c r="B15">
        <f ca="1">_xll.PsiNormal(G10,G11)</f>
        <v>4.3356870533251025E-3</v>
      </c>
      <c r="C15">
        <f t="shared" ca="1" si="0"/>
        <v>37.203970845420265</v>
      </c>
    </row>
    <row r="16" spans="1:7" x14ac:dyDescent="0.25">
      <c r="A16" s="5">
        <v>10</v>
      </c>
      <c r="B16">
        <f ca="1">_xll.PsiNormal(G10,G11)</f>
        <v>6.9009159763651642E-2</v>
      </c>
      <c r="C16">
        <f t="shared" ca="1" si="0"/>
        <v>39.862046613136101</v>
      </c>
    </row>
    <row r="17" spans="1:4" x14ac:dyDescent="0.25">
      <c r="A17" s="5">
        <v>11</v>
      </c>
      <c r="B17">
        <f ca="1">_xll.PsiNormal(G10,G11)</f>
        <v>1.9249689160610966E-2</v>
      </c>
      <c r="C17">
        <f t="shared" ca="1" si="0"/>
        <v>40.636811689201572</v>
      </c>
    </row>
    <row r="18" spans="1:4" x14ac:dyDescent="0.25">
      <c r="A18" s="5">
        <v>12</v>
      </c>
      <c r="B18">
        <f ca="1">_xll.PsiNormal(G10,G11)</f>
        <v>-5.2304473830362172E-2</v>
      </c>
      <c r="C18">
        <f t="shared" ca="1" si="0"/>
        <v>38.565954281399392</v>
      </c>
    </row>
    <row r="20" spans="1:4" ht="30" x14ac:dyDescent="0.25">
      <c r="A20" s="4" t="s">
        <v>8</v>
      </c>
      <c r="B20">
        <f ca="1">IF(C18&gt;B4,C18-B4,0)</f>
        <v>0</v>
      </c>
    </row>
    <row r="21" spans="1:4" x14ac:dyDescent="0.25">
      <c r="A21" t="s">
        <v>9</v>
      </c>
      <c r="B21">
        <f ca="1">B20/(1+G4)^12 + _xll.PsiOutput()</f>
        <v>0</v>
      </c>
    </row>
    <row r="22" spans="1:4" x14ac:dyDescent="0.25">
      <c r="A22" t="s">
        <v>10</v>
      </c>
      <c r="B22" s="7">
        <f ca="1">_xll.PsiMean(B21)</f>
        <v>1.8859300576342033</v>
      </c>
    </row>
    <row r="24" spans="1:4" x14ac:dyDescent="0.25">
      <c r="D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2FDE1-1F20-49A8-B62B-748188C12535}">
  <dimension ref="A1:E11"/>
  <sheetViews>
    <sheetView workbookViewId="0">
      <selection activeCell="E12" sqref="E12"/>
    </sheetView>
  </sheetViews>
  <sheetFormatPr defaultRowHeight="15" x14ac:dyDescent="0.25"/>
  <cols>
    <col min="1" max="1" width="20.7109375" customWidth="1"/>
  </cols>
  <sheetData>
    <row r="1" spans="1:5" ht="45" x14ac:dyDescent="0.25">
      <c r="A1" s="5" t="s">
        <v>3</v>
      </c>
      <c r="B1" s="1">
        <v>0.08</v>
      </c>
      <c r="D1" s="6" t="s">
        <v>12</v>
      </c>
      <c r="E1">
        <v>42</v>
      </c>
    </row>
    <row r="2" spans="1:5" ht="60" x14ac:dyDescent="0.25">
      <c r="A2" s="5" t="s">
        <v>4</v>
      </c>
      <c r="B2" s="2">
        <f>((1+B1)^(1/52))-1</f>
        <v>1.4811157920018303E-3</v>
      </c>
      <c r="D2" s="6" t="s">
        <v>13</v>
      </c>
      <c r="E2">
        <v>44</v>
      </c>
    </row>
    <row r="3" spans="1:5" ht="30" x14ac:dyDescent="0.25">
      <c r="D3" s="6" t="s">
        <v>14</v>
      </c>
      <c r="E3">
        <v>12</v>
      </c>
    </row>
    <row r="4" spans="1:5" ht="45" x14ac:dyDescent="0.25">
      <c r="D4" s="6" t="s">
        <v>15</v>
      </c>
      <c r="E4">
        <f>E2/(1+B2)^E3</f>
        <v>43.225447903519175</v>
      </c>
    </row>
    <row r="5" spans="1:5" x14ac:dyDescent="0.25">
      <c r="A5" s="5" t="s">
        <v>5</v>
      </c>
      <c r="B5" s="1">
        <v>0.3</v>
      </c>
    </row>
    <row r="6" spans="1:5" x14ac:dyDescent="0.25">
      <c r="A6" s="5" t="s">
        <v>6</v>
      </c>
      <c r="B6" s="2">
        <f>B5/SQRT(52)</f>
        <v>4.1602514716892185E-2</v>
      </c>
      <c r="D6" s="6" t="s">
        <v>16</v>
      </c>
      <c r="E6">
        <f>LN(E1/E4)/(B10*SQRT(E3))+B10*SQRT(E3)/2</f>
        <v>-0.12750315260654446</v>
      </c>
    </row>
    <row r="7" spans="1:5" x14ac:dyDescent="0.25">
      <c r="D7" s="6" t="s">
        <v>17</v>
      </c>
      <c r="E7">
        <f>E6-B10*SQRT(E3)</f>
        <v>-0.2716184910311229</v>
      </c>
    </row>
    <row r="9" spans="1:5" x14ac:dyDescent="0.25">
      <c r="A9" s="5" t="s">
        <v>1</v>
      </c>
      <c r="B9" s="3">
        <f>B2-0.5*(B6^2)</f>
        <v>6.1573117661721489E-4</v>
      </c>
      <c r="D9" s="6" t="s">
        <v>18</v>
      </c>
      <c r="E9">
        <f>NORMSDIST(E6)</f>
        <v>0.44927108906468211</v>
      </c>
    </row>
    <row r="10" spans="1:5" x14ac:dyDescent="0.25">
      <c r="A10" s="5" t="s">
        <v>2</v>
      </c>
      <c r="B10" s="3">
        <f>B6</f>
        <v>4.1602514716892185E-2</v>
      </c>
      <c r="D10" s="6" t="s">
        <v>19</v>
      </c>
      <c r="E10">
        <f>NORMSDIST(E7)</f>
        <v>0.3929576900164502</v>
      </c>
    </row>
    <row r="11" spans="1:5" ht="30" x14ac:dyDescent="0.25">
      <c r="D11" s="6" t="s">
        <v>20</v>
      </c>
      <c r="E11">
        <f>E9*E1-E10*E4</f>
        <v>1.8836135826233438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nazanin yousefzadeh</dc:creator>
  <cp:lastModifiedBy>nazanin yousefzadeh</cp:lastModifiedBy>
  <dcterms:created xsi:type="dcterms:W3CDTF">2020-03-18T14:47:21Z</dcterms:created>
  <dcterms:modified xsi:type="dcterms:W3CDTF">2020-03-18T20:25:09Z</dcterms:modified>
</cp:coreProperties>
</file>